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bes i3 v2\Desktop\SAVJETOVANJE I PRORAČUN\Općina Biskupija\Proračun\Proračun 2022\Prijedlog 2022\"/>
    </mc:Choice>
  </mc:AlternateContent>
  <xr:revisionPtr revIDLastSave="0" documentId="13_ncr:1_{68931053-992E-4BEE-9BB6-538EDF701C13}" xr6:coauthVersionLast="47" xr6:coauthVersionMax="47" xr10:uidLastSave="{00000000-0000-0000-0000-000000000000}"/>
  <bookViews>
    <workbookView xWindow="12120" yWindow="84" windowWidth="10476" windowHeight="12276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9" i="2" l="1"/>
  <c r="O108" i="2" s="1"/>
  <c r="N172" i="2"/>
  <c r="O172" i="2" s="1"/>
  <c r="Q172" i="2" l="1"/>
  <c r="P172" i="2"/>
  <c r="R172" i="2" s="1"/>
  <c r="N171" i="2"/>
  <c r="N141" i="2"/>
  <c r="N140" i="2" s="1"/>
  <c r="N250" i="2"/>
  <c r="N249" i="2" s="1"/>
  <c r="O249" i="2" l="1"/>
  <c r="N248" i="2"/>
  <c r="O248" i="2" s="1"/>
  <c r="N170" i="2"/>
  <c r="O170" i="2" s="1"/>
  <c r="O171" i="2"/>
  <c r="O158" i="2"/>
  <c r="P158" i="2" s="1"/>
  <c r="R158" i="2" s="1"/>
  <c r="N155" i="2"/>
  <c r="O155" i="2" s="1"/>
  <c r="N157" i="2"/>
  <c r="O157" i="2" s="1"/>
  <c r="N158" i="2"/>
  <c r="N103" i="2"/>
  <c r="O103" i="2" s="1"/>
  <c r="N118" i="2"/>
  <c r="O118" i="2" s="1"/>
  <c r="N99" i="2"/>
  <c r="O99" i="2" s="1"/>
  <c r="P157" i="2" l="1"/>
  <c r="R157" i="2" s="1"/>
  <c r="Q157" i="2"/>
  <c r="P103" i="2"/>
  <c r="R103" i="2" s="1"/>
  <c r="Q103" i="2"/>
  <c r="Q171" i="2"/>
  <c r="P171" i="2"/>
  <c r="R171" i="2" s="1"/>
  <c r="P170" i="2"/>
  <c r="R170" i="2" s="1"/>
  <c r="Q170" i="2"/>
  <c r="N117" i="2"/>
  <c r="Q158" i="2"/>
  <c r="Q248" i="2"/>
  <c r="P248" i="2"/>
  <c r="R248" i="2" s="1"/>
  <c r="N102" i="2"/>
  <c r="N98" i="2"/>
  <c r="N97" i="2" s="1"/>
  <c r="O97" i="2" s="1"/>
  <c r="Q97" i="2" s="1"/>
  <c r="Q249" i="2"/>
  <c r="P249" i="2"/>
  <c r="R249" i="2" s="1"/>
  <c r="N154" i="2"/>
  <c r="P118" i="2"/>
  <c r="R118" i="2" s="1"/>
  <c r="Q118" i="2"/>
  <c r="P97" i="2"/>
  <c r="R97" i="2" s="1"/>
  <c r="Q99" i="2"/>
  <c r="P99" i="2"/>
  <c r="R99" i="2" s="1"/>
  <c r="O98" i="2"/>
  <c r="N83" i="2"/>
  <c r="O83" i="2" s="1"/>
  <c r="L55" i="1"/>
  <c r="M55" i="1" s="1"/>
  <c r="L40" i="1"/>
  <c r="M40" i="1" s="1"/>
  <c r="O102" i="2" l="1"/>
  <c r="N101" i="2"/>
  <c r="O101" i="2" s="1"/>
  <c r="O117" i="2"/>
  <c r="N116" i="2"/>
  <c r="O116" i="2" s="1"/>
  <c r="N153" i="2"/>
  <c r="O154" i="2"/>
  <c r="O153" i="2" s="1"/>
  <c r="P98" i="2"/>
  <c r="R98" i="2" s="1"/>
  <c r="Q98" i="2"/>
  <c r="N82" i="2"/>
  <c r="Q83" i="2"/>
  <c r="P83" i="2"/>
  <c r="O78" i="2"/>
  <c r="O77" i="2" s="1"/>
  <c r="O86" i="2"/>
  <c r="O85" i="2" s="1"/>
  <c r="P116" i="2" l="1"/>
  <c r="R116" i="2" s="1"/>
  <c r="Q116" i="2"/>
  <c r="P117" i="2"/>
  <c r="R117" i="2" s="1"/>
  <c r="Q117" i="2"/>
  <c r="Q101" i="2"/>
  <c r="P101" i="2"/>
  <c r="R101" i="2" s="1"/>
  <c r="Q102" i="2"/>
  <c r="P102" i="2"/>
  <c r="R102" i="2" s="1"/>
  <c r="N81" i="2"/>
  <c r="O81" i="2" s="1"/>
  <c r="Q81" i="2" s="1"/>
  <c r="O82" i="2"/>
  <c r="Q82" i="2" s="1"/>
  <c r="M27" i="1" l="1"/>
  <c r="N27" i="1" l="1"/>
  <c r="O30" i="1"/>
  <c r="P30" i="1" l="1"/>
  <c r="N151" i="2" l="1"/>
  <c r="N122" i="2"/>
  <c r="N87" i="2"/>
  <c r="O151" i="2" l="1"/>
  <c r="N150" i="2"/>
  <c r="O122" i="2"/>
  <c r="N121" i="2"/>
  <c r="P87" i="2"/>
  <c r="R87" i="2" s="1"/>
  <c r="Q87" i="2"/>
  <c r="N86" i="2"/>
  <c r="N229" i="2"/>
  <c r="O150" i="2" l="1"/>
  <c r="P151" i="2"/>
  <c r="R151" i="2" s="1"/>
  <c r="N228" i="2"/>
  <c r="N227" i="2" s="1"/>
  <c r="O229" i="2"/>
  <c r="Q151" i="2"/>
  <c r="Q150" i="2"/>
  <c r="N149" i="2"/>
  <c r="O121" i="2"/>
  <c r="P122" i="2"/>
  <c r="R122" i="2" s="1"/>
  <c r="Q122" i="2"/>
  <c r="N120" i="2"/>
  <c r="N85" i="2"/>
  <c r="N34" i="2"/>
  <c r="O228" i="2" l="1"/>
  <c r="O227" i="2" s="1"/>
  <c r="P229" i="2"/>
  <c r="R229" i="2" s="1"/>
  <c r="Q149" i="2"/>
  <c r="Q229" i="2"/>
  <c r="O149" i="2"/>
  <c r="P149" i="2" s="1"/>
  <c r="R149" i="2" s="1"/>
  <c r="P150" i="2"/>
  <c r="R150" i="2" s="1"/>
  <c r="O120" i="2"/>
  <c r="P120" i="2" s="1"/>
  <c r="R120" i="2" s="1"/>
  <c r="P121" i="2"/>
  <c r="R121" i="2" s="1"/>
  <c r="Q121" i="2"/>
  <c r="Q85" i="2"/>
  <c r="P85" i="2"/>
  <c r="R85" i="2" s="1"/>
  <c r="P86" i="2"/>
  <c r="R86" i="2" s="1"/>
  <c r="Q86" i="2"/>
  <c r="P227" i="2"/>
  <c r="R227" i="2" s="1"/>
  <c r="Q227" i="2"/>
  <c r="Q228" i="2"/>
  <c r="P228" i="2"/>
  <c r="R228" i="2" s="1"/>
  <c r="N95" i="2"/>
  <c r="L100" i="1"/>
  <c r="M100" i="1" s="1"/>
  <c r="N100" i="1" s="1"/>
  <c r="N94" i="2" l="1"/>
  <c r="N93" i="2" s="1"/>
  <c r="O95" i="2"/>
  <c r="O94" i="2" s="1"/>
  <c r="O93" i="2" s="1"/>
  <c r="Q120" i="2"/>
  <c r="P24" i="1"/>
  <c r="O24" i="1"/>
  <c r="P93" i="2" l="1"/>
  <c r="Q93" i="2"/>
  <c r="P95" i="2"/>
  <c r="R95" i="2" s="1"/>
  <c r="Q95" i="2"/>
  <c r="P94" i="2"/>
  <c r="R94" i="2" s="1"/>
  <c r="Q94" i="2"/>
  <c r="L86" i="1"/>
  <c r="M86" i="1" s="1"/>
  <c r="M85" i="1" s="1"/>
  <c r="N66" i="2"/>
  <c r="O66" i="2" s="1"/>
  <c r="N43" i="2"/>
  <c r="N38" i="2"/>
  <c r="L57" i="1"/>
  <c r="M57" i="1" s="1"/>
  <c r="N57" i="1" s="1"/>
  <c r="N246" i="2"/>
  <c r="O246" i="2" s="1"/>
  <c r="O245" i="2" s="1"/>
  <c r="O244" i="2" s="1"/>
  <c r="N75" i="2"/>
  <c r="O75" i="2" s="1"/>
  <c r="O74" i="2" s="1"/>
  <c r="O73" i="2" s="1"/>
  <c r="N191" i="2"/>
  <c r="O191" i="2" s="1"/>
  <c r="O190" i="2" s="1"/>
  <c r="O189" i="2" s="1"/>
  <c r="N187" i="2"/>
  <c r="O187" i="2" s="1"/>
  <c r="P187" i="2" s="1"/>
  <c r="R187" i="2" s="1"/>
  <c r="O86" i="1" l="1"/>
  <c r="M18" i="1"/>
  <c r="R93" i="2"/>
  <c r="N186" i="2"/>
  <c r="O186" i="2" s="1"/>
  <c r="P186" i="2" s="1"/>
  <c r="R186" i="2" s="1"/>
  <c r="L85" i="1"/>
  <c r="N85" i="1" s="1"/>
  <c r="N18" i="1" s="1"/>
  <c r="N86" i="1"/>
  <c r="N33" i="2"/>
  <c r="N32" i="2" s="1"/>
  <c r="N190" i="2"/>
  <c r="Q190" i="2" s="1"/>
  <c r="P191" i="2"/>
  <c r="R191" i="2" s="1"/>
  <c r="P246" i="2"/>
  <c r="R246" i="2" s="1"/>
  <c r="Q246" i="2"/>
  <c r="N245" i="2"/>
  <c r="N244" i="2" s="1"/>
  <c r="Q75" i="2"/>
  <c r="P75" i="2"/>
  <c r="R75" i="2" s="1"/>
  <c r="N74" i="2"/>
  <c r="N185" i="2"/>
  <c r="O185" i="2" s="1"/>
  <c r="Q185" i="2" s="1"/>
  <c r="Q187" i="2"/>
  <c r="Q186" i="2" l="1"/>
  <c r="P190" i="2"/>
  <c r="R190" i="2" s="1"/>
  <c r="N189" i="2"/>
  <c r="P189" i="2" s="1"/>
  <c r="R189" i="2" s="1"/>
  <c r="Q191" i="2"/>
  <c r="P185" i="2"/>
  <c r="R185" i="2" s="1"/>
  <c r="N73" i="2"/>
  <c r="N225" i="2"/>
  <c r="O225" i="2" s="1"/>
  <c r="O224" i="2" s="1"/>
  <c r="O223" i="2" s="1"/>
  <c r="N206" i="2"/>
  <c r="N205" i="2" s="1"/>
  <c r="O38" i="2"/>
  <c r="O34" i="2"/>
  <c r="P34" i="2" l="1"/>
  <c r="R34" i="2" s="1"/>
  <c r="O33" i="2"/>
  <c r="Q189" i="2"/>
  <c r="P244" i="2"/>
  <c r="R244" i="2" s="1"/>
  <c r="Q244" i="2"/>
  <c r="Q245" i="2"/>
  <c r="P245" i="2"/>
  <c r="R245" i="2" s="1"/>
  <c r="Q74" i="2"/>
  <c r="P74" i="2"/>
  <c r="R74" i="2" s="1"/>
  <c r="Q73" i="2"/>
  <c r="P73" i="2"/>
  <c r="R73" i="2" s="1"/>
  <c r="Q225" i="2"/>
  <c r="P225" i="2"/>
  <c r="R225" i="2" s="1"/>
  <c r="N224" i="2"/>
  <c r="N204" i="2"/>
  <c r="O205" i="2"/>
  <c r="O206" i="2"/>
  <c r="P38" i="2"/>
  <c r="R38" i="2" s="1"/>
  <c r="Q38" i="2"/>
  <c r="Q34" i="2"/>
  <c r="N64" i="2"/>
  <c r="O64" i="2" s="1"/>
  <c r="N275" i="2"/>
  <c r="N274" i="2" s="1"/>
  <c r="N273" i="2" s="1"/>
  <c r="N272" i="2" s="1"/>
  <c r="N270" i="2"/>
  <c r="N269" i="2" s="1"/>
  <c r="N268" i="2" s="1"/>
  <c r="N267" i="2" s="1"/>
  <c r="N265" i="2"/>
  <c r="N264" i="2" s="1"/>
  <c r="N263" i="2" s="1"/>
  <c r="N261" i="2"/>
  <c r="N260" i="2" s="1"/>
  <c r="N259" i="2" s="1"/>
  <c r="N257" i="2"/>
  <c r="N256" i="2" s="1"/>
  <c r="N255" i="2" s="1"/>
  <c r="N254" i="2" s="1"/>
  <c r="N253" i="2" s="1"/>
  <c r="N240" i="2"/>
  <c r="N242" i="2"/>
  <c r="N233" i="2"/>
  <c r="N232" i="2" s="1"/>
  <c r="O232" i="2" s="1"/>
  <c r="P232" i="2" s="1"/>
  <c r="N221" i="2"/>
  <c r="O221" i="2" s="1"/>
  <c r="P221" i="2" s="1"/>
  <c r="N217" i="2"/>
  <c r="O217" i="2" s="1"/>
  <c r="P217" i="2" s="1"/>
  <c r="N213" i="2"/>
  <c r="N212" i="2" s="1"/>
  <c r="N200" i="2"/>
  <c r="N199" i="2" s="1"/>
  <c r="N198" i="2" s="1"/>
  <c r="N196" i="2"/>
  <c r="N195" i="2" s="1"/>
  <c r="N194" i="2" s="1"/>
  <c r="N183" i="2"/>
  <c r="N182" i="2" s="1"/>
  <c r="N181" i="2" s="1"/>
  <c r="N180" i="2" s="1"/>
  <c r="N176" i="2"/>
  <c r="O176" i="2" s="1"/>
  <c r="O175" i="2" s="1"/>
  <c r="O174" i="2" s="1"/>
  <c r="N168" i="2"/>
  <c r="O168" i="2" s="1"/>
  <c r="O167" i="2" s="1"/>
  <c r="O166" i="2" s="1"/>
  <c r="N164" i="2"/>
  <c r="O164" i="2" s="1"/>
  <c r="O140" i="2"/>
  <c r="O139" i="2" s="1"/>
  <c r="O138" i="2" s="1"/>
  <c r="O137" i="2" s="1"/>
  <c r="O136" i="2" s="1"/>
  <c r="N129" i="2"/>
  <c r="O129" i="2" s="1"/>
  <c r="N110" i="2"/>
  <c r="N114" i="2"/>
  <c r="N91" i="2"/>
  <c r="N79" i="2"/>
  <c r="N71" i="2"/>
  <c r="O71" i="2" s="1"/>
  <c r="N62" i="2"/>
  <c r="O62" i="2" s="1"/>
  <c r="N29" i="2"/>
  <c r="N28" i="2" s="1"/>
  <c r="N27" i="2" s="1"/>
  <c r="N18" i="2"/>
  <c r="O18" i="2" s="1"/>
  <c r="P18" i="2" s="1"/>
  <c r="L77" i="1"/>
  <c r="O91" i="2" l="1"/>
  <c r="O90" i="2" s="1"/>
  <c r="O89" i="2" s="1"/>
  <c r="P155" i="2"/>
  <c r="O181" i="2"/>
  <c r="O180" i="2" s="1"/>
  <c r="N175" i="2"/>
  <c r="N167" i="2"/>
  <c r="N163" i="2"/>
  <c r="O163" i="2" s="1"/>
  <c r="P163" i="2" s="1"/>
  <c r="N128" i="2"/>
  <c r="O128" i="2" s="1"/>
  <c r="N113" i="2"/>
  <c r="O114" i="2"/>
  <c r="N109" i="2"/>
  <c r="N78" i="2"/>
  <c r="P62" i="2"/>
  <c r="M77" i="1"/>
  <c r="N77" i="1" s="1"/>
  <c r="P77" i="1" s="1"/>
  <c r="N223" i="2"/>
  <c r="P205" i="2"/>
  <c r="R205" i="2" s="1"/>
  <c r="Q205" i="2"/>
  <c r="P206" i="2"/>
  <c r="R206" i="2" s="1"/>
  <c r="Q206" i="2"/>
  <c r="N203" i="2"/>
  <c r="N202" i="2" s="1"/>
  <c r="O202" i="2" s="1"/>
  <c r="P202" i="2" s="1"/>
  <c r="R202" i="2" s="1"/>
  <c r="O204" i="2"/>
  <c r="P204" i="2" s="1"/>
  <c r="R204" i="2" s="1"/>
  <c r="P33" i="2"/>
  <c r="R33" i="2" s="1"/>
  <c r="O32" i="2"/>
  <c r="N31" i="2"/>
  <c r="N216" i="2"/>
  <c r="O216" i="2" s="1"/>
  <c r="P216" i="2" s="1"/>
  <c r="N193" i="2"/>
  <c r="O193" i="2" s="1"/>
  <c r="P193" i="2" s="1"/>
  <c r="P71" i="2"/>
  <c r="R71" i="2" s="1"/>
  <c r="Q71" i="2"/>
  <c r="O212" i="2"/>
  <c r="P212" i="2" s="1"/>
  <c r="N211" i="2"/>
  <c r="P64" i="2"/>
  <c r="R64" i="2" s="1"/>
  <c r="Q64" i="2"/>
  <c r="N220" i="2"/>
  <c r="O220" i="2" s="1"/>
  <c r="P220" i="2" s="1"/>
  <c r="P79" i="2"/>
  <c r="O213" i="2"/>
  <c r="P213" i="2" s="1"/>
  <c r="N70" i="2"/>
  <c r="O70" i="2" s="1"/>
  <c r="N90" i="2"/>
  <c r="N231" i="2"/>
  <c r="O231" i="2" s="1"/>
  <c r="P231" i="2" s="1"/>
  <c r="N17" i="2"/>
  <c r="O28" i="2"/>
  <c r="N139" i="2"/>
  <c r="P86" i="1"/>
  <c r="P57" i="1"/>
  <c r="N179" i="2" l="1"/>
  <c r="N178" i="2" s="1"/>
  <c r="Q91" i="2"/>
  <c r="P91" i="2"/>
  <c r="O179" i="2"/>
  <c r="O178" i="2" s="1"/>
  <c r="P32" i="2"/>
  <c r="R32" i="2" s="1"/>
  <c r="O31" i="2"/>
  <c r="N162" i="2"/>
  <c r="O77" i="1"/>
  <c r="N174" i="2"/>
  <c r="P175" i="2"/>
  <c r="N166" i="2"/>
  <c r="N127" i="2"/>
  <c r="P128" i="2"/>
  <c r="N112" i="2"/>
  <c r="O112" i="2" s="1"/>
  <c r="O113" i="2"/>
  <c r="P109" i="2"/>
  <c r="N77" i="2"/>
  <c r="P78" i="2"/>
  <c r="Q32" i="2"/>
  <c r="O211" i="2"/>
  <c r="P224" i="2"/>
  <c r="R224" i="2" s="1"/>
  <c r="Q224" i="2"/>
  <c r="P223" i="2"/>
  <c r="R223" i="2" s="1"/>
  <c r="Q223" i="2"/>
  <c r="Q202" i="2"/>
  <c r="O203" i="2"/>
  <c r="Q204" i="2"/>
  <c r="N215" i="2"/>
  <c r="O215" i="2" s="1"/>
  <c r="P215" i="2" s="1"/>
  <c r="Q33" i="2"/>
  <c r="N69" i="2"/>
  <c r="O69" i="2" s="1"/>
  <c r="P70" i="2"/>
  <c r="N89" i="2"/>
  <c r="P90" i="2"/>
  <c r="O27" i="2"/>
  <c r="N26" i="2"/>
  <c r="N138" i="2"/>
  <c r="O162" i="2" l="1"/>
  <c r="O161" i="2" s="1"/>
  <c r="N161" i="2"/>
  <c r="O127" i="2"/>
  <c r="P162" i="2"/>
  <c r="O160" i="2"/>
  <c r="O26" i="2"/>
  <c r="P211" i="2"/>
  <c r="P89" i="2"/>
  <c r="R89" i="2" s="1"/>
  <c r="P77" i="2"/>
  <c r="R77" i="2" s="1"/>
  <c r="P69" i="2"/>
  <c r="Q203" i="2"/>
  <c r="P203" i="2"/>
  <c r="R203" i="2" s="1"/>
  <c r="P138" i="2"/>
  <c r="L61" i="1"/>
  <c r="M61" i="1" s="1"/>
  <c r="O61" i="1" s="1"/>
  <c r="L70" i="1"/>
  <c r="M70" i="1" s="1"/>
  <c r="L79" i="1"/>
  <c r="L96" i="1"/>
  <c r="M96" i="1" s="1"/>
  <c r="L93" i="1"/>
  <c r="M93" i="1" s="1"/>
  <c r="O259" i="2"/>
  <c r="Q259" i="2" s="1"/>
  <c r="O260" i="2"/>
  <c r="Q260" i="2" s="1"/>
  <c r="O261" i="2"/>
  <c r="P261" i="2" s="1"/>
  <c r="R261" i="2" s="1"/>
  <c r="O263" i="2"/>
  <c r="P263" i="2" s="1"/>
  <c r="R263" i="2" s="1"/>
  <c r="O264" i="2"/>
  <c r="Q264" i="2" s="1"/>
  <c r="O265" i="2"/>
  <c r="Q265" i="2" s="1"/>
  <c r="O267" i="2"/>
  <c r="P267" i="2" s="1"/>
  <c r="R267" i="2" s="1"/>
  <c r="O268" i="2"/>
  <c r="P268" i="2" s="1"/>
  <c r="R268" i="2" s="1"/>
  <c r="O269" i="2"/>
  <c r="Q269" i="2" s="1"/>
  <c r="O270" i="2"/>
  <c r="Q270" i="2" s="1"/>
  <c r="O272" i="2"/>
  <c r="P272" i="2" s="1"/>
  <c r="R272" i="2" s="1"/>
  <c r="O273" i="2"/>
  <c r="P273" i="2" s="1"/>
  <c r="R273" i="2" s="1"/>
  <c r="O274" i="2"/>
  <c r="Q274" i="2" s="1"/>
  <c r="O275" i="2"/>
  <c r="Q275" i="2" s="1"/>
  <c r="O255" i="2"/>
  <c r="O256" i="2"/>
  <c r="P256" i="2" s="1"/>
  <c r="R256" i="2" s="1"/>
  <c r="O257" i="2"/>
  <c r="Q257" i="2" s="1"/>
  <c r="O242" i="2"/>
  <c r="Q242" i="2" s="1"/>
  <c r="O240" i="2"/>
  <c r="Q240" i="2" s="1"/>
  <c r="O233" i="2"/>
  <c r="P233" i="2" s="1"/>
  <c r="R233" i="2" s="1"/>
  <c r="R215" i="2"/>
  <c r="R216" i="2"/>
  <c r="Q220" i="2"/>
  <c r="Q221" i="2"/>
  <c r="R217" i="2"/>
  <c r="R213" i="2"/>
  <c r="O198" i="2"/>
  <c r="Q198" i="2" s="1"/>
  <c r="O199" i="2"/>
  <c r="P199" i="2" s="1"/>
  <c r="R199" i="2" s="1"/>
  <c r="O200" i="2"/>
  <c r="Q200" i="2" s="1"/>
  <c r="O194" i="2"/>
  <c r="P194" i="2" s="1"/>
  <c r="O195" i="2"/>
  <c r="Q195" i="2" s="1"/>
  <c r="O196" i="2"/>
  <c r="P196" i="2" s="1"/>
  <c r="R196" i="2" s="1"/>
  <c r="O182" i="2"/>
  <c r="P182" i="2" s="1"/>
  <c r="R182" i="2" s="1"/>
  <c r="O183" i="2"/>
  <c r="P183" i="2" s="1"/>
  <c r="R183" i="2" s="1"/>
  <c r="P176" i="2"/>
  <c r="R176" i="2" s="1"/>
  <c r="Q164" i="2"/>
  <c r="Q166" i="2"/>
  <c r="Q167" i="2"/>
  <c r="P168" i="2"/>
  <c r="R168" i="2" s="1"/>
  <c r="R155" i="2"/>
  <c r="P140" i="2"/>
  <c r="R140" i="2" s="1"/>
  <c r="P129" i="2"/>
  <c r="R129" i="2" s="1"/>
  <c r="P110" i="2"/>
  <c r="R110" i="2" s="1"/>
  <c r="Q114" i="2"/>
  <c r="Q113" i="2"/>
  <c r="P112" i="2"/>
  <c r="R112" i="2" s="1"/>
  <c r="R90" i="2"/>
  <c r="R91" i="2"/>
  <c r="Q89" i="2"/>
  <c r="Q90" i="2"/>
  <c r="R78" i="2"/>
  <c r="R79" i="2"/>
  <c r="Q78" i="2"/>
  <c r="Q79" i="2"/>
  <c r="Q77" i="2"/>
  <c r="R70" i="2"/>
  <c r="Q70" i="2"/>
  <c r="R62" i="2"/>
  <c r="Q62" i="2"/>
  <c r="Q18" i="2"/>
  <c r="R18" i="2"/>
  <c r="O29" i="2"/>
  <c r="Q29" i="2" s="1"/>
  <c r="O17" i="2"/>
  <c r="N57" i="2"/>
  <c r="O57" i="2" s="1"/>
  <c r="L64" i="1"/>
  <c r="M64" i="1" s="1"/>
  <c r="N64" i="1" s="1"/>
  <c r="P64" i="1" s="1"/>
  <c r="L81" i="1"/>
  <c r="M81" i="1" s="1"/>
  <c r="N22" i="2"/>
  <c r="N219" i="2"/>
  <c r="N210" i="2" s="1"/>
  <c r="N108" i="2"/>
  <c r="N107" i="2" s="1"/>
  <c r="L44" i="1"/>
  <c r="O57" i="1"/>
  <c r="L48" i="1"/>
  <c r="M48" i="1" s="1"/>
  <c r="N252" i="2"/>
  <c r="O252" i="2" s="1"/>
  <c r="P252" i="2" s="1"/>
  <c r="N239" i="2"/>
  <c r="N238" i="2" s="1"/>
  <c r="N237" i="2" s="1"/>
  <c r="N133" i="2"/>
  <c r="N51" i="2"/>
  <c r="O51" i="2" s="1"/>
  <c r="N16" i="2"/>
  <c r="L75" i="1"/>
  <c r="L51" i="1"/>
  <c r="M51" i="1" s="1"/>
  <c r="N21" i="2" l="1"/>
  <c r="N20" i="2" s="1"/>
  <c r="O22" i="2"/>
  <c r="M39" i="1"/>
  <c r="M15" i="1" s="1"/>
  <c r="Q255" i="2"/>
  <c r="O254" i="2"/>
  <c r="O50" i="2"/>
  <c r="O49" i="2" s="1"/>
  <c r="O48" i="2" s="1"/>
  <c r="N160" i="2"/>
  <c r="Q160" i="2" s="1"/>
  <c r="N96" i="1"/>
  <c r="N93" i="1"/>
  <c r="O238" i="2"/>
  <c r="Q181" i="2"/>
  <c r="P180" i="2"/>
  <c r="P174" i="2"/>
  <c r="N132" i="2"/>
  <c r="O133" i="2"/>
  <c r="P127" i="2"/>
  <c r="O107" i="2"/>
  <c r="N61" i="1"/>
  <c r="P61" i="1" s="1"/>
  <c r="N40" i="1"/>
  <c r="N44" i="1"/>
  <c r="P44" i="1" s="1"/>
  <c r="N48" i="1"/>
  <c r="P48" i="1" s="1"/>
  <c r="N51" i="1"/>
  <c r="P51" i="1" s="1"/>
  <c r="N55" i="1"/>
  <c r="P55" i="1" s="1"/>
  <c r="L39" i="1"/>
  <c r="N70" i="1"/>
  <c r="P70" i="1" s="1"/>
  <c r="M75" i="1"/>
  <c r="N75" i="1" s="1"/>
  <c r="P75" i="1" s="1"/>
  <c r="O79" i="1"/>
  <c r="M79" i="1"/>
  <c r="N79" i="1" s="1"/>
  <c r="P79" i="1" s="1"/>
  <c r="N81" i="1"/>
  <c r="P81" i="1" s="1"/>
  <c r="R69" i="2"/>
  <c r="Q69" i="2"/>
  <c r="L92" i="1"/>
  <c r="L60" i="1"/>
  <c r="M60" i="1" s="1"/>
  <c r="L63" i="1"/>
  <c r="M63" i="1" s="1"/>
  <c r="O64" i="1"/>
  <c r="L95" i="1"/>
  <c r="L99" i="1"/>
  <c r="M99" i="1" s="1"/>
  <c r="N99" i="1" s="1"/>
  <c r="N14" i="2"/>
  <c r="O219" i="2"/>
  <c r="O210" i="2" s="1"/>
  <c r="O209" i="2" s="1"/>
  <c r="O208" i="2" s="1"/>
  <c r="P160" i="2"/>
  <c r="R160" i="2" s="1"/>
  <c r="P57" i="2"/>
  <c r="R57" i="2" s="1"/>
  <c r="P161" i="2"/>
  <c r="Q161" i="2"/>
  <c r="N137" i="2"/>
  <c r="P154" i="2"/>
  <c r="R154" i="2" s="1"/>
  <c r="N50" i="2"/>
  <c r="P51" i="2"/>
  <c r="R51" i="2" s="1"/>
  <c r="P66" i="2"/>
  <c r="R66" i="2" s="1"/>
  <c r="Q17" i="2"/>
  <c r="P17" i="2"/>
  <c r="R17" i="2" s="1"/>
  <c r="O21" i="2"/>
  <c r="P29" i="2"/>
  <c r="R29" i="2" s="1"/>
  <c r="O239" i="2"/>
  <c r="P240" i="2"/>
  <c r="R240" i="2" s="1"/>
  <c r="Q194" i="2"/>
  <c r="Q183" i="2"/>
  <c r="Q129" i="2"/>
  <c r="Q256" i="2"/>
  <c r="P257" i="2"/>
  <c r="R257" i="2" s="1"/>
  <c r="Q215" i="2"/>
  <c r="P181" i="2"/>
  <c r="R181" i="2" s="1"/>
  <c r="R194" i="2"/>
  <c r="P31" i="2"/>
  <c r="R31" i="2" s="1"/>
  <c r="Q31" i="2"/>
  <c r="P167" i="2"/>
  <c r="R167" i="2" s="1"/>
  <c r="Q176" i="2"/>
  <c r="Q155" i="2"/>
  <c r="P195" i="2"/>
  <c r="R195" i="2" s="1"/>
  <c r="Q199" i="2"/>
  <c r="Q217" i="2"/>
  <c r="P255" i="2"/>
  <c r="P274" i="2"/>
  <c r="R274" i="2" s="1"/>
  <c r="P269" i="2"/>
  <c r="R269" i="2" s="1"/>
  <c r="P264" i="2"/>
  <c r="R264" i="2" s="1"/>
  <c r="P259" i="2"/>
  <c r="R259" i="2" s="1"/>
  <c r="Q272" i="2"/>
  <c r="Q267" i="2"/>
  <c r="Q261" i="2"/>
  <c r="P113" i="2"/>
  <c r="R113" i="2" s="1"/>
  <c r="Q112" i="2"/>
  <c r="P164" i="2"/>
  <c r="R164" i="2" s="1"/>
  <c r="Q168" i="2"/>
  <c r="Q140" i="2"/>
  <c r="P200" i="2"/>
  <c r="R200" i="2" s="1"/>
  <c r="P198" i="2"/>
  <c r="R198" i="2" s="1"/>
  <c r="Q193" i="2"/>
  <c r="Q182" i="2"/>
  <c r="R221" i="2"/>
  <c r="Q233" i="2"/>
  <c r="Q213" i="2"/>
  <c r="P242" i="2"/>
  <c r="R242" i="2" s="1"/>
  <c r="P275" i="2"/>
  <c r="R275" i="2" s="1"/>
  <c r="P270" i="2"/>
  <c r="R270" i="2" s="1"/>
  <c r="P265" i="2"/>
  <c r="R265" i="2" s="1"/>
  <c r="P260" i="2"/>
  <c r="R260" i="2" s="1"/>
  <c r="Q273" i="2"/>
  <c r="Q268" i="2"/>
  <c r="Q263" i="2"/>
  <c r="O16" i="2"/>
  <c r="Q196" i="2"/>
  <c r="R220" i="2"/>
  <c r="P114" i="2"/>
  <c r="R114" i="2" s="1"/>
  <c r="P166" i="2"/>
  <c r="R166" i="2" s="1"/>
  <c r="Q216" i="2"/>
  <c r="M16" i="1" l="1"/>
  <c r="O60" i="1"/>
  <c r="N39" i="1"/>
  <c r="N15" i="1" s="1"/>
  <c r="O237" i="2"/>
  <c r="P237" i="2" s="1"/>
  <c r="O47" i="2"/>
  <c r="O46" i="2" s="1"/>
  <c r="O253" i="2"/>
  <c r="P253" i="2" s="1"/>
  <c r="P254" i="2"/>
  <c r="O106" i="2"/>
  <c r="O105" i="2" s="1"/>
  <c r="P107" i="2"/>
  <c r="N63" i="1"/>
  <c r="M17" i="1"/>
  <c r="M19" i="1" s="1"/>
  <c r="P108" i="2"/>
  <c r="Q107" i="2"/>
  <c r="L23" i="1"/>
  <c r="M95" i="1"/>
  <c r="L22" i="1"/>
  <c r="L24" i="1" s="1"/>
  <c r="M92" i="1"/>
  <c r="P50" i="2"/>
  <c r="R50" i="2" s="1"/>
  <c r="P219" i="2"/>
  <c r="R219" i="2" s="1"/>
  <c r="Q179" i="2"/>
  <c r="Q180" i="2"/>
  <c r="N131" i="2"/>
  <c r="N126" i="2" s="1"/>
  <c r="O132" i="2"/>
  <c r="Q132" i="2" s="1"/>
  <c r="L16" i="1"/>
  <c r="O40" i="1"/>
  <c r="P39" i="1"/>
  <c r="P40" i="1"/>
  <c r="O48" i="1"/>
  <c r="O51" i="1"/>
  <c r="O39" i="1"/>
  <c r="O55" i="1"/>
  <c r="O70" i="1"/>
  <c r="O75" i="1"/>
  <c r="O81" i="1"/>
  <c r="L18" i="1"/>
  <c r="P85" i="1"/>
  <c r="L15" i="1"/>
  <c r="L17" i="1"/>
  <c r="O63" i="1"/>
  <c r="N209" i="2"/>
  <c r="N106" i="2"/>
  <c r="Q154" i="2"/>
  <c r="Q57" i="2"/>
  <c r="Q66" i="2"/>
  <c r="Q51" i="2"/>
  <c r="O20" i="2"/>
  <c r="O14" i="2" s="1"/>
  <c r="N236" i="2"/>
  <c r="Q254" i="2"/>
  <c r="N49" i="2"/>
  <c r="N48" i="2" s="1"/>
  <c r="Q239" i="2"/>
  <c r="P239" i="2"/>
  <c r="R239" i="2" s="1"/>
  <c r="R232" i="2"/>
  <c r="Q232" i="2"/>
  <c r="R180" i="2"/>
  <c r="R128" i="2"/>
  <c r="Q128" i="2"/>
  <c r="Q163" i="2"/>
  <c r="R163" i="2"/>
  <c r="Q219" i="2"/>
  <c r="Q22" i="2"/>
  <c r="P22" i="2"/>
  <c r="R22" i="2" s="1"/>
  <c r="Q16" i="2"/>
  <c r="P16" i="2"/>
  <c r="R16" i="2" s="1"/>
  <c r="Q175" i="2"/>
  <c r="R175" i="2"/>
  <c r="R255" i="2"/>
  <c r="R162" i="2"/>
  <c r="Q162" i="2"/>
  <c r="Q133" i="2"/>
  <c r="P133" i="2"/>
  <c r="R133" i="2" s="1"/>
  <c r="R212" i="2"/>
  <c r="Q212" i="2"/>
  <c r="R109" i="2"/>
  <c r="P139" i="2"/>
  <c r="R139" i="2" s="1"/>
  <c r="Q139" i="2"/>
  <c r="Q28" i="2"/>
  <c r="P28" i="2"/>
  <c r="R28" i="2" s="1"/>
  <c r="R193" i="2"/>
  <c r="Q253" i="2"/>
  <c r="O16" i="1" l="1"/>
  <c r="O236" i="2"/>
  <c r="O235" i="2" s="1"/>
  <c r="P63" i="1"/>
  <c r="N17" i="1"/>
  <c r="P17" i="1" s="1"/>
  <c r="N47" i="2"/>
  <c r="N136" i="2"/>
  <c r="Q136" i="2" s="1"/>
  <c r="Q50" i="2"/>
  <c r="P132" i="2"/>
  <c r="R132" i="2" s="1"/>
  <c r="N95" i="1"/>
  <c r="M23" i="1"/>
  <c r="N92" i="1"/>
  <c r="M22" i="1"/>
  <c r="M24" i="1" s="1"/>
  <c r="P210" i="2"/>
  <c r="P179" i="2"/>
  <c r="O131" i="2"/>
  <c r="O126" i="2" s="1"/>
  <c r="O125" i="2" s="1"/>
  <c r="O124" i="2" s="1"/>
  <c r="N105" i="2"/>
  <c r="N60" i="1"/>
  <c r="P60" i="1" s="1"/>
  <c r="P15" i="1"/>
  <c r="O85" i="1"/>
  <c r="O18" i="1"/>
  <c r="L19" i="1"/>
  <c r="L30" i="1" s="1"/>
  <c r="N208" i="2"/>
  <c r="P209" i="2"/>
  <c r="P153" i="2"/>
  <c r="Q153" i="2"/>
  <c r="Q14" i="2"/>
  <c r="Q138" i="2"/>
  <c r="Q27" i="2"/>
  <c r="P27" i="2"/>
  <c r="R27" i="2" s="1"/>
  <c r="Q21" i="2"/>
  <c r="P21" i="2"/>
  <c r="R21" i="2" s="1"/>
  <c r="R107" i="2"/>
  <c r="Q174" i="2"/>
  <c r="P238" i="2"/>
  <c r="R238" i="2" s="1"/>
  <c r="Q238" i="2"/>
  <c r="Q211" i="2"/>
  <c r="Q210" i="2"/>
  <c r="Q127" i="2"/>
  <c r="Q231" i="2"/>
  <c r="R231" i="2"/>
  <c r="R108" i="2"/>
  <c r="R254" i="2"/>
  <c r="Q252" i="2"/>
  <c r="O45" i="2" l="1"/>
  <c r="N16" i="1"/>
  <c r="P16" i="1" s="1"/>
  <c r="R153" i="2"/>
  <c r="P137" i="2"/>
  <c r="P136" i="2" s="1"/>
  <c r="R136" i="2" s="1"/>
  <c r="P18" i="1"/>
  <c r="N19" i="1"/>
  <c r="P106" i="2"/>
  <c r="R106" i="2" s="1"/>
  <c r="Q106" i="2"/>
  <c r="N23" i="1"/>
  <c r="N22" i="1"/>
  <c r="P208" i="2"/>
  <c r="N125" i="2"/>
  <c r="O17" i="1"/>
  <c r="P178" i="2"/>
  <c r="R178" i="2" s="1"/>
  <c r="Q178" i="2"/>
  <c r="P131" i="2"/>
  <c r="R131" i="2" s="1"/>
  <c r="Q131" i="2"/>
  <c r="P105" i="2"/>
  <c r="P49" i="2"/>
  <c r="P48" i="2" s="1"/>
  <c r="O15" i="1"/>
  <c r="Q49" i="2"/>
  <c r="Q137" i="2"/>
  <c r="N46" i="2"/>
  <c r="P14" i="2"/>
  <c r="R14" i="2" s="1"/>
  <c r="N235" i="2"/>
  <c r="P236" i="2"/>
  <c r="R236" i="2" s="1"/>
  <c r="R252" i="2"/>
  <c r="R253" i="2"/>
  <c r="Q20" i="2"/>
  <c r="P20" i="2"/>
  <c r="R20" i="2" s="1"/>
  <c r="R127" i="2"/>
  <c r="P26" i="2"/>
  <c r="R26" i="2" s="1"/>
  <c r="Q26" i="2"/>
  <c r="R211" i="2"/>
  <c r="R138" i="2"/>
  <c r="R174" i="2"/>
  <c r="R161" i="2"/>
  <c r="R179" i="2"/>
  <c r="R237" i="2"/>
  <c r="Q237" i="2"/>
  <c r="N24" i="1" l="1"/>
  <c r="R137" i="2"/>
  <c r="Q105" i="2"/>
  <c r="Q125" i="2"/>
  <c r="N124" i="2"/>
  <c r="Q46" i="2"/>
  <c r="P126" i="2"/>
  <c r="R126" i="2" s="1"/>
  <c r="Q126" i="2"/>
  <c r="P47" i="2"/>
  <c r="R47" i="2" s="1"/>
  <c r="R49" i="2"/>
  <c r="R48" i="2"/>
  <c r="Q48" i="2"/>
  <c r="N42" i="2"/>
  <c r="O43" i="2"/>
  <c r="Q47" i="2"/>
  <c r="Q236" i="2"/>
  <c r="P235" i="2"/>
  <c r="R235" i="2" s="1"/>
  <c r="R210" i="2"/>
  <c r="Q208" i="2"/>
  <c r="Q209" i="2"/>
  <c r="N45" i="2" l="1"/>
  <c r="P45" i="2" s="1"/>
  <c r="P125" i="2"/>
  <c r="P46" i="2"/>
  <c r="O42" i="2"/>
  <c r="N41" i="2"/>
  <c r="N40" i="2" s="1"/>
  <c r="N13" i="2" s="1"/>
  <c r="P43" i="2"/>
  <c r="R43" i="2" s="1"/>
  <c r="Q43" i="2"/>
  <c r="Q235" i="2"/>
  <c r="R125" i="2"/>
  <c r="R208" i="2"/>
  <c r="R209" i="2"/>
  <c r="R105" i="2"/>
  <c r="Q124" i="2"/>
  <c r="P124" i="2" l="1"/>
  <c r="R124" i="2" s="1"/>
  <c r="Q45" i="2"/>
  <c r="R46" i="2"/>
  <c r="O41" i="2"/>
  <c r="P41" i="2" s="1"/>
  <c r="R41" i="2" s="1"/>
  <c r="Q42" i="2"/>
  <c r="P42" i="2"/>
  <c r="R42" i="2" s="1"/>
  <c r="R45" i="2" l="1"/>
  <c r="O40" i="2"/>
  <c r="O13" i="2" s="1"/>
  <c r="O12" i="2" s="1"/>
  <c r="O11" i="2" s="1"/>
  <c r="O10" i="2" s="1"/>
  <c r="Q41" i="2"/>
  <c r="P40" i="2" l="1"/>
  <c r="R40" i="2" s="1"/>
  <c r="Q40" i="2"/>
  <c r="N12" i="2"/>
  <c r="P13" i="2" l="1"/>
  <c r="R13" i="2" s="1"/>
  <c r="Q13" i="2"/>
  <c r="N11" i="2"/>
  <c r="N10" i="2" s="1"/>
  <c r="P10" i="2" s="1"/>
  <c r="P12" i="2" l="1"/>
  <c r="R12" i="2" s="1"/>
  <c r="Q12" i="2"/>
  <c r="Q10" i="2" l="1"/>
  <c r="Q11" i="2"/>
  <c r="P11" i="2"/>
  <c r="R11" i="2" l="1"/>
  <c r="R10" i="2"/>
</calcChain>
</file>

<file path=xl/sharedStrings.xml><?xml version="1.0" encoding="utf-8"?>
<sst xmlns="http://schemas.openxmlformats.org/spreadsheetml/2006/main" count="1474" uniqueCount="365">
  <si>
    <t>I. OPĆI DIO</t>
  </si>
  <si>
    <t>Članak 1.</t>
  </si>
  <si>
    <t>Plan</t>
  </si>
  <si>
    <t>Indeks</t>
  </si>
  <si>
    <t xml:space="preserve"> </t>
  </si>
  <si>
    <t>Šifra izvora</t>
  </si>
  <si>
    <t>3</t>
  </si>
  <si>
    <t>A.RAČUN PRIHODA I RASHODA</t>
  </si>
  <si>
    <t>01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</si>
  <si>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</si>
  <si>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</si>
  <si>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</si>
  <si>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</si>
  <si>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</si>
  <si>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</si>
  <si>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</si>
  <si>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</si>
  <si>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B.RAČUN ZADUŽIVANJA/FINANCIRANJA</t>
  </si>
  <si>
    <t>Primici od financijske imovine i zaduživanja</t>
  </si>
  <si>
    <t>Izdaci za financijsku imovinu i otplate zajmova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</si>
  <si>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</si>
  <si>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</si>
  <si>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</si>
  <si>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</si>
  <si>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</si>
  <si>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</si>
  <si>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</si>
  <si>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</si>
  <si>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</si>
  <si>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</si>
  <si>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</si>
  <si>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</si>
  <si>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</si>
  <si>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</si>
  <si>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</si>
  <si>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</si>
  <si>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652</t>
  </si>
  <si>
    <t>Prihodi po posebnim propisima</t>
  </si>
  <si>
    <t>Komunalni doprinosi i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</si>
  <si>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</si>
  <si>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</si>
  <si>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</si>
  <si>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</si>
  <si>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</si>
  <si>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</si>
  <si>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</si>
  <si>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</si>
  <si>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</si>
  <si>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</si>
  <si>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</si>
  <si>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</si>
  <si>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</si>
  <si>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</si>
  <si>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</si>
  <si>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</si>
  <si>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</si>
  <si>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</si>
  <si>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</si>
  <si>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</si>
  <si>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</si>
  <si>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</si>
  <si>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</si>
  <si>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</si>
  <si>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</si>
  <si>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</si>
  <si>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</si>
  <si>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</si>
  <si>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</si>
  <si>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383</t>
  </si>
  <si>
    <t>Kazne, penali i naknade štete</t>
  </si>
  <si>
    <t>Kapitalne pomoći</t>
  </si>
  <si>
    <t>Rashodi za nabavu proizvedene dugotrajne imovine</t>
  </si>
  <si>
    <t>Građevinski objekti</t>
  </si>
  <si>
    <t>422</t>
  </si>
  <si>
    <t>Postrojenja i oprema</t>
  </si>
  <si>
    <t>426</t>
  </si>
  <si>
    <t>Nematerijalna proizvedena imovina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</si>
  <si>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</si>
  <si>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</si>
  <si>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</si>
  <si>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</si>
  <si>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</si>
  <si>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</si>
  <si>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</si>
  <si>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</si>
  <si>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</si>
  <si>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</si>
  <si>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</si>
  <si>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</si>
  <si>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</si>
  <si>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</si>
  <si>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</si>
  <si>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ŠIFRA</t>
  </si>
  <si>
    <t xml:space="preserve">ŠIFRA </t>
  </si>
  <si>
    <t>Programska</t>
  </si>
  <si>
    <t>BROJ</t>
  </si>
  <si>
    <t>Račun</t>
  </si>
  <si>
    <t>UKUPNO RASHODI I IZDACI</t>
  </si>
  <si>
    <t>0111</t>
  </si>
  <si>
    <t>Program 01: Donošenje akata i mjera iz djelokruga</t>
  </si>
  <si>
    <t>predstavničkog i izvršnog tijela i mjesne samouprave</t>
  </si>
  <si>
    <t>1</t>
  </si>
  <si>
    <t>322</t>
  </si>
  <si>
    <t>Rashodi za materijal i energiju</t>
  </si>
  <si>
    <t>323</t>
  </si>
  <si>
    <t>Financiranje rada političkih stranaka</t>
  </si>
  <si>
    <t>Osnovne funkcije VSNM</t>
  </si>
  <si>
    <t>32</t>
  </si>
  <si>
    <t>329</t>
  </si>
  <si>
    <t>Ostali rashodi</t>
  </si>
  <si>
    <t>Osnovne funkcije udruga</t>
  </si>
  <si>
    <t>0112</t>
  </si>
  <si>
    <t>Program 01:  Javna uprava i administracija</t>
  </si>
  <si>
    <t>38</t>
  </si>
  <si>
    <t>42</t>
  </si>
  <si>
    <t>0320</t>
  </si>
  <si>
    <t>0640</t>
  </si>
  <si>
    <t>Rashod.za nabavu proizvedene dugotrajne imovine</t>
  </si>
  <si>
    <t>Donacije i ostali rashodi</t>
  </si>
  <si>
    <t>421</t>
  </si>
  <si>
    <t>0921</t>
  </si>
  <si>
    <t>Naknade građanima i kućanstvima na temelju osiguranja i dr.</t>
  </si>
  <si>
    <t>0740</t>
  </si>
  <si>
    <t>0820</t>
  </si>
  <si>
    <t>381</t>
  </si>
  <si>
    <t>0840</t>
  </si>
  <si>
    <t>0810</t>
  </si>
  <si>
    <t>1070</t>
  </si>
  <si>
    <t>1060</t>
  </si>
  <si>
    <t>1040</t>
  </si>
  <si>
    <t>1090</t>
  </si>
  <si>
    <t>Projekcija</t>
  </si>
  <si>
    <t>633</t>
  </si>
  <si>
    <t>Pomoći proračunu iz drugih proračuna (kompenzacijske mjere)</t>
  </si>
  <si>
    <t>Članak 5.</t>
  </si>
  <si>
    <t>Članak 4.</t>
  </si>
  <si>
    <t>II. POSEBNI DIO</t>
  </si>
  <si>
    <t>Članak 2.</t>
  </si>
  <si>
    <t>Članak 3.</t>
  </si>
  <si>
    <t>2022.</t>
  </si>
  <si>
    <t>C.       RASPOLOŽIVA SREDSTVA IZ PRETHODIH GODINA (VIŠAK PRIHODA I REZERVIRANJA)</t>
  </si>
  <si>
    <t>B.       RAČUN ZADUŽIVANJA / FINANCIRANJA</t>
  </si>
  <si>
    <t>VRSTA PRIHODA / IZDATAKA</t>
  </si>
  <si>
    <t>8</t>
  </si>
  <si>
    <t>05</t>
  </si>
  <si>
    <t>07</t>
  </si>
  <si>
    <t>35</t>
  </si>
  <si>
    <t>352</t>
  </si>
  <si>
    <t>Subvencije</t>
  </si>
  <si>
    <t>Subvencije trg.društvima, zadrugama, poljoprivrednicima i obrtnicima izvan javnog sektora</t>
  </si>
  <si>
    <t xml:space="preserve">   VRSTA RASHODA I IZDATAKA</t>
  </si>
  <si>
    <t>0610</t>
  </si>
  <si>
    <t>0443</t>
  </si>
  <si>
    <t>0560</t>
  </si>
  <si>
    <t>0510</t>
  </si>
  <si>
    <t>0530</t>
  </si>
  <si>
    <t>0960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</si>
  <si>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Opće javne usluge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</si>
  <si>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Opće javne usluge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</si>
  <si>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Javni red i sigurnost 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</si>
  <si>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Razvoj stanovanja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</si>
  <si>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Ekonomski poslovi</t>
    </r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</si>
  <si>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Zaštita okoliša</t>
    </r>
  </si>
  <si>
    <t>09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</si>
  <si>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Obrazovanje</t>
    </r>
  </si>
  <si>
    <r>
      <rPr>
        <b/>
        <i/>
        <sz val="8"/>
        <rFont val="Arial"/>
        <family val="2"/>
        <charset val="238"/>
      </rPr>
      <t xml:space="preserve">Funkcijska klasifikacija: </t>
    </r>
    <r>
      <rPr>
        <b/>
        <sz val="8"/>
        <rFont val="Arial"/>
        <family val="2"/>
        <charset val="238"/>
      </rPr>
      <t>Zdravstvo</t>
    </r>
  </si>
  <si>
    <t>08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</si>
  <si>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Rekreacija, kultura i religija</t>
    </r>
  </si>
  <si>
    <t>10</t>
  </si>
  <si>
    <r>
      <rPr>
        <b/>
        <i/>
        <sz val="8"/>
        <rFont val="Arial"/>
        <family val="2"/>
        <charset val="238"/>
      </rPr>
      <t>Funkcijska klasifikacija:</t>
    </r>
    <r>
      <rPr>
        <b/>
        <sz val="8"/>
        <rFont val="Arial"/>
        <family val="2"/>
        <charset val="238"/>
      </rPr>
      <t xml:space="preserve"> Socijalna zaštita</t>
    </r>
  </si>
  <si>
    <t>Aktivnost 01:  Predstavničko i izvršno tijelo</t>
  </si>
  <si>
    <t>Aktivnost 02:  Djelokrug mjesne samouprave</t>
  </si>
  <si>
    <t>Aktivnost 01:</t>
  </si>
  <si>
    <t>RAZDJEL  100  OPĆINSKO VIJEĆE</t>
  </si>
  <si>
    <t>GLAVA 10001  OPĆINSKO VIJEĆE</t>
  </si>
  <si>
    <t>RAZDJEL  200  JEDINSTVENI UPRAVNI ODJEL I IZVRŠNO TIJELO</t>
  </si>
  <si>
    <t>GLAVA 20001 Upravni odjel i izvršno tijelo</t>
  </si>
  <si>
    <t>GLAVA: 20002 VATROGASTVO I CIVILNA ZAŠTITA</t>
  </si>
  <si>
    <t>GLAVA 20003: KOMUNALNA INFRASTRUKTURA</t>
  </si>
  <si>
    <t>GLAVA 20004 DRUŠTVENE DJELATNOSTI</t>
  </si>
  <si>
    <t>GLAVA  20005: PROGRAM DJELATNOSTI KULTURE</t>
  </si>
  <si>
    <t>GLAVA 20006: PROGRAMSKA DJELATNOST SPORTA</t>
  </si>
  <si>
    <t>GLAVA  20007: PROGRAMSKA DJELATNOST SOCIJALNE SKRBI</t>
  </si>
  <si>
    <t>P1000101</t>
  </si>
  <si>
    <t>A100010101</t>
  </si>
  <si>
    <t>A100010102</t>
  </si>
  <si>
    <t>P1000102</t>
  </si>
  <si>
    <t>A100010201</t>
  </si>
  <si>
    <t>P1000103</t>
  </si>
  <si>
    <t>A100010301</t>
  </si>
  <si>
    <t>P1000104</t>
  </si>
  <si>
    <t>A100010401</t>
  </si>
  <si>
    <t>P2000101</t>
  </si>
  <si>
    <t>P2000201</t>
  </si>
  <si>
    <t>Program 01: Organiziranje i provođenje zaštite i spašavanja</t>
  </si>
  <si>
    <t xml:space="preserve">Aktivnost 01:    Osnovna djelatnost DVD-a  </t>
  </si>
  <si>
    <t>Aktivnost 02:    Civilna zaštita i HGSS</t>
  </si>
  <si>
    <t>Aktivnost 01:    Održavanje cesta i drugih javnih površina</t>
  </si>
  <si>
    <t>Aktivnost 02:    Rashodi za uređaje i javnu rasvjetu</t>
  </si>
  <si>
    <t xml:space="preserve">Kapitalni projekt 01: Izgradnja i rekonstrukcija cesta  </t>
  </si>
  <si>
    <t>Program 01: Održavanje objekata i uređaja komunalne infrastrukture</t>
  </si>
  <si>
    <t>Program 02: Izgradnja objekata i uređaja komunalne infrastrukture</t>
  </si>
  <si>
    <t>Program 03: Zaštita okoliša</t>
  </si>
  <si>
    <t>Program 02:  Javne potrebe u školstvu</t>
  </si>
  <si>
    <t>Program 03: Javne potrebe u zdravstvu i preventiva</t>
  </si>
  <si>
    <t>Aktivnost 02:  Stipendije i školarine</t>
  </si>
  <si>
    <t>Aktivnost 01:  Sufinanciranje nabave udžbenika za osnovne i srednje škole</t>
  </si>
  <si>
    <t xml:space="preserve">Aktivnost 01:  Sufinanciranje prijevoza učenika </t>
  </si>
  <si>
    <t>Program 01: Promicanje kulture</t>
  </si>
  <si>
    <t>Aktivnost 01:  Djelatnost kulturno umjetničkih društava</t>
  </si>
  <si>
    <t>Aktivnost 02:  Zaštita i očuvanje kulturnih dobara</t>
  </si>
  <si>
    <t>Aktivnost 03:  Akcije i manifestacije u kulturi</t>
  </si>
  <si>
    <t>Aktivnost 04:  Pomoć za funkcioniranje vjerskih ustanova</t>
  </si>
  <si>
    <t>Aktivnost 01:  Osnovna djelatnost sportskih udruga</t>
  </si>
  <si>
    <t>Program 01: Socijalna skrb</t>
  </si>
  <si>
    <t>Aktivnost 02:  Naknada za troškove stanovanja</t>
  </si>
  <si>
    <t>Program 02: Poticajne mjere demografske obnove</t>
  </si>
  <si>
    <t>Aktivnost 01:  Potpore za novorođeno dijete</t>
  </si>
  <si>
    <t>Program 03: Humanitarna skrb kroz udruge građana</t>
  </si>
  <si>
    <t>Aktivnost 01:  Administrativno, tehničko i stručno osoblje</t>
  </si>
  <si>
    <t>Aktivnost 02:  Održavanje zgrada za redovito korištenje</t>
  </si>
  <si>
    <t>P2000301</t>
  </si>
  <si>
    <t>P2000302</t>
  </si>
  <si>
    <t>P2000303</t>
  </si>
  <si>
    <t>P2000401</t>
  </si>
  <si>
    <t>P2000402</t>
  </si>
  <si>
    <t>P2000403</t>
  </si>
  <si>
    <t>P2000501</t>
  </si>
  <si>
    <t>P2000601</t>
  </si>
  <si>
    <t>P2000701</t>
  </si>
  <si>
    <t>P2000702</t>
  </si>
  <si>
    <t>P2000703</t>
  </si>
  <si>
    <t>A200010101</t>
  </si>
  <si>
    <t>A200010102</t>
  </si>
  <si>
    <t>T200010101</t>
  </si>
  <si>
    <t>K200010101</t>
  </si>
  <si>
    <t>K200010102</t>
  </si>
  <si>
    <t>A200020101</t>
  </si>
  <si>
    <t>A200020102</t>
  </si>
  <si>
    <t>A200030101</t>
  </si>
  <si>
    <t>A200030102</t>
  </si>
  <si>
    <t>K200030201</t>
  </si>
  <si>
    <t>K200030202</t>
  </si>
  <si>
    <t>T200030301</t>
  </si>
  <si>
    <t>K200030301</t>
  </si>
  <si>
    <t>K200030302</t>
  </si>
  <si>
    <t>A200040101</t>
  </si>
  <si>
    <t>A200040201</t>
  </si>
  <si>
    <t>A200040202</t>
  </si>
  <si>
    <t>A200040301</t>
  </si>
  <si>
    <t>A200050101</t>
  </si>
  <si>
    <t>A200050102</t>
  </si>
  <si>
    <t>A200050103</t>
  </si>
  <si>
    <t>A200050104</t>
  </si>
  <si>
    <t>K200050101</t>
  </si>
  <si>
    <t>A200060101</t>
  </si>
  <si>
    <t>A200070101</t>
  </si>
  <si>
    <t>A200070102</t>
  </si>
  <si>
    <t>A200070103</t>
  </si>
  <si>
    <t>A200070201</t>
  </si>
  <si>
    <t>A200070301</t>
  </si>
  <si>
    <t>Poslovi deratizacije i dezinsekcije</t>
  </si>
  <si>
    <t>2</t>
  </si>
  <si>
    <t>5</t>
  </si>
  <si>
    <t>6</t>
  </si>
  <si>
    <t>7</t>
  </si>
  <si>
    <t>Doprinosi</t>
  </si>
  <si>
    <t>Prihodi od prodaje ili zamjene nefinancijske imovine i naknade s naslova osiguranja</t>
  </si>
  <si>
    <t>Namjenski primici</t>
  </si>
  <si>
    <t>konta</t>
  </si>
  <si>
    <t>Program</t>
  </si>
  <si>
    <t>Izvor</t>
  </si>
  <si>
    <t>Subvencije trgovačkim društvima, zadrugama, poljoprivrednicima       i obrtnicima izvan javnog sektora</t>
  </si>
  <si>
    <t>Aktivnost/Projekt</t>
  </si>
  <si>
    <t>Funkcijska</t>
  </si>
  <si>
    <t>Program 02: Program političkih stranaka</t>
  </si>
  <si>
    <t>Program 03: Zaštita prava nacionalnih manjina</t>
  </si>
  <si>
    <t>Program 04: Razvoj civilnog društva</t>
  </si>
  <si>
    <t xml:space="preserve">A.        </t>
  </si>
  <si>
    <t>RAČUN PRIHODA I RASHODA</t>
  </si>
  <si>
    <t>Broj konta</t>
  </si>
  <si>
    <t xml:space="preserve">Broj </t>
  </si>
  <si>
    <t>NETO ZADUŽIVANJE / FINANCIRANJE</t>
  </si>
  <si>
    <t>RAZLIKA - MANJAK / VIŠAK</t>
  </si>
  <si>
    <t>9</t>
  </si>
  <si>
    <t>37</t>
  </si>
  <si>
    <t>372</t>
  </si>
  <si>
    <t>A200040102</t>
  </si>
  <si>
    <t>0911</t>
  </si>
  <si>
    <t>K200010103</t>
  </si>
  <si>
    <t>K200060101</t>
  </si>
  <si>
    <t>0860</t>
  </si>
  <si>
    <t xml:space="preserve">Aktivnost 01: </t>
  </si>
  <si>
    <t>681</t>
  </si>
  <si>
    <t>Kazne i upravne mjere</t>
  </si>
  <si>
    <t>K200040101</t>
  </si>
  <si>
    <t>Aktivnost 02: Financiranje dječjeg vrtića</t>
  </si>
  <si>
    <t>Kapitalni projekt 01: Izgradnja dječjeg vrtića</t>
  </si>
  <si>
    <t>Program 01: Organizacija, rekreacija i sportske aktivnosti</t>
  </si>
  <si>
    <t>Program 01:  Predškolsko, osnovnoškolsko i srednjoškolsko obrazovanje</t>
  </si>
  <si>
    <t>Aktivnost 03:  Pomoć u novcu (ogrjev)</t>
  </si>
  <si>
    <t>U Proračunu se utvrđuju sredstva za proračunsku zalihu u iznosu od 50.000,00 kn.</t>
  </si>
  <si>
    <t>2023.</t>
  </si>
  <si>
    <t>23/22</t>
  </si>
  <si>
    <t>Ostali prihodi (naknada ogrjeva)</t>
  </si>
  <si>
    <t>343</t>
  </si>
  <si>
    <t>4213</t>
  </si>
  <si>
    <t>Građevinski objekti:</t>
  </si>
  <si>
    <t>Kapitalni projekt 01: Rekonstrukcija Doma omladine Biskupija - III. faza</t>
  </si>
  <si>
    <t>Kapitalni projekt 01: Sanacija sportske dvorane "Škola Kosovo" - III. faza</t>
  </si>
  <si>
    <t>Tekući projekt 01: Uređenje Trga Ivana Meštrovića - upravna zgrada</t>
  </si>
  <si>
    <t>Tekući projekt 02: Nabava uredske opreme</t>
  </si>
  <si>
    <t>Kapitalni projekt 03: Izgradnja vodovoda Vrbnik</t>
  </si>
  <si>
    <t>0435</t>
  </si>
  <si>
    <t>K200030203</t>
  </si>
  <si>
    <t xml:space="preserve">Aktivnost 01:  Jednokratna naknada </t>
  </si>
  <si>
    <t>T200010102</t>
  </si>
  <si>
    <t>Kapitalni projekt 02: Sanacija zgrade Omladinskog Doma Vrbnik</t>
  </si>
  <si>
    <t>K200050102</t>
  </si>
  <si>
    <t>Kapitalni projekt 01: Izrada Plana upravljanja imovinom</t>
  </si>
  <si>
    <t>Kapitalni projekt 02: Izrada izmjena i dopuna Prostornog plana</t>
  </si>
  <si>
    <t>Kapitalni projekt 03: Izrada proj.dokum.za rekonstrukc.škole u naselju Biskupija</t>
  </si>
  <si>
    <t>K200010104</t>
  </si>
  <si>
    <t>OPĆINA BISKUPIJA</t>
  </si>
  <si>
    <t>ZA  2022. GODINU I PROJEKCIJE ZA 2023. I 2024. GODINU</t>
  </si>
  <si>
    <t>Proračun Općine Biskupija za 2022. godinu sastoji se od:</t>
  </si>
  <si>
    <t>2024.</t>
  </si>
  <si>
    <t>24/23</t>
  </si>
  <si>
    <t>Prihodi i rashodi, te primici i izdaci po ekonomskoj klasifikaciji utvrđuju se u Računu prihoda i rashoda i Računu financiranja za 2022. godinu, kako slijedi:</t>
  </si>
  <si>
    <t>Posebni dio Proračuna za 2022. godinu sastoji se od plana rashoda i izdataka iskazanih po vrstama, raspoređenih u programe, koji se sastoje od aktivnosti i projekata, kako slijedi:</t>
  </si>
  <si>
    <t>Proračun Općine Biskupija za 2022. i projekcije za 2023. i 2024. godinu stupaju na snagu osmog dana od dana objave u Službenom vjesniku Šibensko-kninske županije.</t>
  </si>
  <si>
    <t>Kapitalni projekt 04: Izrada Plana djelovanja u području prirodnih nepogoda</t>
  </si>
  <si>
    <t>K200010106</t>
  </si>
  <si>
    <t>Kapitalni projekt 01: Izrada Projektne dokument.za izgradnju Vatrogasnog doma</t>
  </si>
  <si>
    <t>K200020102</t>
  </si>
  <si>
    <t>Pojačano održavanje nerazvrstanih cesta u naselju Uzdolje</t>
  </si>
  <si>
    <t>Pojačano održavanje nerazvrstanih cesta u naselju Ramljane</t>
  </si>
  <si>
    <t>Pojačano održavanje nerazvrst.cesta u naseljima Orlić i Markovac</t>
  </si>
  <si>
    <t>Pojačano održavanje nerazvrstanih cesta u naselju Vrbnik</t>
  </si>
  <si>
    <t>Pojačano održavanje nerazvrstanih cesta u naselju Riđane</t>
  </si>
  <si>
    <t>Kapitalni projekt 02: Izgradnja javne rasvjete</t>
  </si>
  <si>
    <t>Tekući projekt 01: Procjena ugroženosti od požara</t>
  </si>
  <si>
    <t>T200020101</t>
  </si>
  <si>
    <t>423</t>
  </si>
  <si>
    <t>A200030301</t>
  </si>
  <si>
    <t>Aktivnost 01: Sanacija divljih odlagališta otpada</t>
  </si>
  <si>
    <t>Kapitalni projekt 01: Izgradnja i opremanje reciklažnog dvorišta za građev.otpad</t>
  </si>
  <si>
    <t>Tekući projekt 01: Nabava kamiona za odvoz komunalnog otpada</t>
  </si>
  <si>
    <t>Kapitalni projekt 02: Izgradnja igrališta na području općine Biskupija</t>
  </si>
  <si>
    <t>Stručni nadzor</t>
  </si>
  <si>
    <t>K200060102</t>
  </si>
  <si>
    <t>Kapitalni projekt 02: Nabava kontejnera za odvojeno prikupljanje otpada</t>
  </si>
  <si>
    <t>Prijevozna sredstva</t>
  </si>
  <si>
    <t>Kapitalni projekt 05: Izrada Ortofoto plana općine Biskupija</t>
  </si>
  <si>
    <t>Kapitalni projekt 06: Nabava službenog automobila</t>
  </si>
  <si>
    <t>K200010105</t>
  </si>
  <si>
    <t>Humanitarna djelatnost Crvenog križa                                                                    i ostalih humanitarnih organizacija</t>
  </si>
  <si>
    <t>Temeljem odredbi članka 37. stavka 4. Zakona o proračunu (Narodne novine, br. 87/08, 36/09, 46/09, 136/12. i 15/15.) Općinski načelnik Općine Biskupija dostavlja na usvajanje</t>
  </si>
  <si>
    <t>Općinskom vijeću Općine Biskupija dana 05. studenog 2021. godine</t>
  </si>
  <si>
    <t>PRIJEDLOG PRORAČUNA OPĆINE BISKUPIJA</t>
  </si>
  <si>
    <t>Općinski načelnik:</t>
  </si>
  <si>
    <t>Milan Đurđević, univ.bacc.pol.</t>
  </si>
  <si>
    <t>Orlić, 05. studenog 2021. godine</t>
  </si>
  <si>
    <t>KLASA: 400-08/21-01/8</t>
  </si>
  <si>
    <t>URBROJ: 2182/17-02-21-01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</si>
</sst>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\ _k_n_-;\-* #,##0\ _k_n_-;_-* &quot;-&quot;??\ _k_n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rgb="FFC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582">
    <xf numFmtId="0" fontId="0" fillId="0" borderId="0" xfId="0"/>
    <xf numFmtId="49" fontId="0" fillId="0" borderId="0" xfId="0" applyNumberFormat="1"/>
    <xf numFmtId="49" fontId="7" fillId="0" borderId="0" xfId="0" applyNumberFormat="1" applyFont="1"/>
    <xf numFmtId="0" fontId="0" fillId="0" borderId="0" xfId="0" applyBorder="1"/>
    <xf numFmtId="49" fontId="5" fillId="0" borderId="0" xfId="0" applyNumberFormat="1" applyFont="1"/>
    <xf numFmtId="49" fontId="9" fillId="0" borderId="0" xfId="0" applyNumberFormat="1" applyFont="1" applyAlignment="1">
      <alignment horizontal="left"/>
    </xf>
    <xf numFmtId="0" fontId="0" fillId="0" borderId="0" xfId="0" applyFont="1"/>
    <xf numFmtId="0" fontId="15" fillId="0" borderId="0" xfId="2" applyFont="1"/>
    <xf numFmtId="0" fontId="11" fillId="0" borderId="0" xfId="0" applyFont="1"/>
    <xf numFmtId="0" fontId="11" fillId="0" borderId="0" xfId="0" applyFont="1" applyAlignment="1">
      <alignment horizontal="center"/>
    </xf>
    <xf numFmtId="49" fontId="7" fillId="0" borderId="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10" fillId="6" borderId="15" xfId="0" applyNumberFormat="1" applyFont="1" applyFill="1" applyBorder="1" applyAlignment="1">
      <alignment vertical="center"/>
    </xf>
    <xf numFmtId="49" fontId="14" fillId="6" borderId="15" xfId="0" applyNumberFormat="1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49" fontId="13" fillId="3" borderId="2" xfId="0" applyNumberFormat="1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13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6" fillId="2" borderId="14" xfId="0" applyNumberFormat="1" applyFont="1" applyFill="1" applyBorder="1" applyAlignment="1">
      <alignment vertical="center"/>
    </xf>
    <xf numFmtId="49" fontId="16" fillId="6" borderId="8" xfId="0" applyNumberFormat="1" applyFont="1" applyFill="1" applyBorder="1" applyAlignment="1">
      <alignment vertical="center"/>
    </xf>
    <xf numFmtId="49" fontId="16" fillId="6" borderId="15" xfId="0" applyNumberFormat="1" applyFont="1" applyFill="1" applyBorder="1" applyAlignment="1">
      <alignment vertical="center"/>
    </xf>
    <xf numFmtId="49" fontId="17" fillId="6" borderId="15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8" fillId="6" borderId="15" xfId="0" applyNumberFormat="1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9" xfId="0" applyFont="1" applyFill="1" applyBorder="1" applyAlignment="1">
      <alignment vertical="center"/>
    </xf>
    <xf numFmtId="49" fontId="17" fillId="6" borderId="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49" fontId="20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vertical="center"/>
    </xf>
    <xf numFmtId="49" fontId="1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21" fillId="0" borderId="0" xfId="2" applyFont="1"/>
    <xf numFmtId="0" fontId="22" fillId="0" borderId="0" xfId="0" applyFont="1"/>
    <xf numFmtId="49" fontId="16" fillId="9" borderId="2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vertical="center"/>
    </xf>
    <xf numFmtId="49" fontId="16" fillId="9" borderId="1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vertical="center"/>
    </xf>
    <xf numFmtId="49" fontId="16" fillId="9" borderId="0" xfId="0" applyNumberFormat="1" applyFont="1" applyFill="1" applyBorder="1" applyAlignment="1">
      <alignment horizontal="center" vertical="center"/>
    </xf>
    <xf numFmtId="49" fontId="19" fillId="9" borderId="14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vertical="center"/>
    </xf>
    <xf numFmtId="49" fontId="16" fillId="12" borderId="1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0" fillId="6" borderId="8" xfId="0" applyNumberFormat="1" applyFont="1" applyFill="1" applyBorder="1" applyAlignment="1">
      <alignment horizontal="center" vertical="center"/>
    </xf>
    <xf numFmtId="49" fontId="10" fillId="6" borderId="15" xfId="0" applyNumberFormat="1" applyFont="1" applyFill="1" applyBorder="1" applyAlignment="1">
      <alignment horizontal="center" vertical="center"/>
    </xf>
    <xf numFmtId="49" fontId="16" fillId="8" borderId="15" xfId="0" applyNumberFormat="1" applyFont="1" applyFill="1" applyBorder="1" applyAlignment="1">
      <alignment horizontal="center" vertical="center"/>
    </xf>
    <xf numFmtId="49" fontId="16" fillId="12" borderId="14" xfId="0" applyNumberFormat="1" applyFont="1" applyFill="1" applyBorder="1" applyAlignment="1">
      <alignment horizontal="center" vertical="center"/>
    </xf>
    <xf numFmtId="49" fontId="16" fillId="12" borderId="15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/>
    </xf>
    <xf numFmtId="49" fontId="16" fillId="11" borderId="4" xfId="0" applyNumberFormat="1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49" fontId="16" fillId="9" borderId="10" xfId="0" applyNumberFormat="1" applyFont="1" applyFill="1" applyBorder="1" applyAlignment="1">
      <alignment vertical="center"/>
    </xf>
    <xf numFmtId="49" fontId="16" fillId="9" borderId="5" xfId="0" applyNumberFormat="1" applyFont="1" applyFill="1" applyBorder="1" applyAlignment="1">
      <alignment vertical="center"/>
    </xf>
    <xf numFmtId="49" fontId="16" fillId="9" borderId="3" xfId="0" applyNumberFormat="1" applyFont="1" applyFill="1" applyBorder="1" applyAlignment="1">
      <alignment vertical="center"/>
    </xf>
    <xf numFmtId="49" fontId="16" fillId="9" borderId="7" xfId="0" applyNumberFormat="1" applyFont="1" applyFill="1" applyBorder="1" applyAlignment="1">
      <alignment vertical="center"/>
    </xf>
    <xf numFmtId="49" fontId="16" fillId="8" borderId="4" xfId="0" applyNumberFormat="1" applyFont="1" applyFill="1" applyBorder="1" applyAlignment="1">
      <alignment vertical="center"/>
    </xf>
    <xf numFmtId="49" fontId="16" fillId="8" borderId="8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vertical="center"/>
    </xf>
    <xf numFmtId="49" fontId="7" fillId="5" borderId="9" xfId="0" applyNumberFormat="1" applyFont="1" applyFill="1" applyBorder="1" applyAlignment="1">
      <alignment vertical="center"/>
    </xf>
    <xf numFmtId="49" fontId="16" fillId="12" borderId="4" xfId="0" applyNumberFormat="1" applyFont="1" applyFill="1" applyBorder="1" applyAlignment="1">
      <alignment vertical="center"/>
    </xf>
    <xf numFmtId="49" fontId="16" fillId="12" borderId="8" xfId="0" applyNumberFormat="1" applyFont="1" applyFill="1" applyBorder="1" applyAlignment="1">
      <alignment horizontal="center" vertical="center"/>
    </xf>
    <xf numFmtId="49" fontId="16" fillId="12" borderId="9" xfId="0" applyNumberFormat="1" applyFont="1" applyFill="1" applyBorder="1" applyAlignment="1">
      <alignment vertical="center"/>
    </xf>
    <xf numFmtId="49" fontId="23" fillId="12" borderId="5" xfId="0" applyNumberFormat="1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16" fillId="7" borderId="15" xfId="0" applyNumberFormat="1" applyFont="1" applyFill="1" applyBorder="1" applyAlignment="1">
      <alignment vertical="center"/>
    </xf>
    <xf numFmtId="49" fontId="16" fillId="7" borderId="9" xfId="0" applyNumberFormat="1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vertical="center"/>
    </xf>
    <xf numFmtId="49" fontId="16" fillId="7" borderId="14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16" fillId="7" borderId="4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49" fontId="16" fillId="13" borderId="4" xfId="0" applyNumberFormat="1" applyFont="1" applyFill="1" applyBorder="1" applyAlignment="1">
      <alignment vertical="center"/>
    </xf>
    <xf numFmtId="49" fontId="16" fillId="13" borderId="8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horizontal="center" vertical="center"/>
    </xf>
    <xf numFmtId="49" fontId="16" fillId="13" borderId="15" xfId="0" applyNumberFormat="1" applyFont="1" applyFill="1" applyBorder="1" applyAlignment="1">
      <alignment vertical="center"/>
    </xf>
    <xf numFmtId="49" fontId="16" fillId="13" borderId="9" xfId="0" applyNumberFormat="1" applyFont="1" applyFill="1" applyBorder="1" applyAlignment="1">
      <alignment vertical="center"/>
    </xf>
    <xf numFmtId="49" fontId="16" fillId="10" borderId="15" xfId="0" applyNumberFormat="1" applyFont="1" applyFill="1" applyBorder="1" applyAlignment="1">
      <alignment horizontal="center" vertical="center"/>
    </xf>
    <xf numFmtId="49" fontId="16" fillId="10" borderId="15" xfId="0" applyNumberFormat="1" applyFont="1" applyFill="1" applyBorder="1" applyAlignment="1">
      <alignment vertical="center"/>
    </xf>
    <xf numFmtId="49" fontId="16" fillId="10" borderId="9" xfId="0" applyNumberFormat="1" applyFont="1" applyFill="1" applyBorder="1" applyAlignment="1">
      <alignment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13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165" fontId="7" fillId="0" borderId="11" xfId="1" applyNumberFormat="1" applyFont="1" applyBorder="1" applyAlignment="1">
      <alignment horizontal="center" vertical="center"/>
    </xf>
    <xf numFmtId="165" fontId="7" fillId="0" borderId="14" xfId="1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6" fillId="12" borderId="12" xfId="0" applyNumberFormat="1" applyFont="1" applyFill="1" applyBorder="1" applyAlignment="1">
      <alignment vertical="center"/>
    </xf>
    <xf numFmtId="165" fontId="16" fillId="13" borderId="8" xfId="0" applyNumberFormat="1" applyFont="1" applyFill="1" applyBorder="1" applyAlignment="1">
      <alignment vertical="center"/>
    </xf>
    <xf numFmtId="165" fontId="16" fillId="10" borderId="8" xfId="1" applyNumberFormat="1" applyFont="1" applyFill="1" applyBorder="1" applyAlignment="1">
      <alignment vertical="center"/>
    </xf>
    <xf numFmtId="0" fontId="12" fillId="10" borderId="9" xfId="0" applyFont="1" applyFill="1" applyBorder="1" applyAlignment="1">
      <alignment horizontal="center" vertical="center"/>
    </xf>
    <xf numFmtId="165" fontId="16" fillId="12" borderId="8" xfId="1" applyNumberFormat="1" applyFont="1" applyFill="1" applyBorder="1" applyAlignment="1">
      <alignment vertical="center"/>
    </xf>
    <xf numFmtId="0" fontId="12" fillId="12" borderId="9" xfId="0" applyFont="1" applyFill="1" applyBorder="1" applyAlignment="1">
      <alignment horizontal="center" vertical="center"/>
    </xf>
    <xf numFmtId="165" fontId="16" fillId="7" borderId="8" xfId="1" applyNumberFormat="1" applyFont="1" applyFill="1" applyBorder="1" applyAlignment="1">
      <alignment vertical="center"/>
    </xf>
    <xf numFmtId="165" fontId="16" fillId="7" borderId="15" xfId="1" applyNumberFormat="1" applyFont="1" applyFill="1" applyBorder="1" applyAlignment="1">
      <alignment vertical="center"/>
    </xf>
    <xf numFmtId="165" fontId="7" fillId="5" borderId="8" xfId="1" applyNumberFormat="1" applyFont="1" applyFill="1" applyBorder="1" applyAlignment="1">
      <alignment vertical="center"/>
    </xf>
    <xf numFmtId="165" fontId="7" fillId="5" borderId="15" xfId="1" applyNumberFormat="1" applyFont="1" applyFill="1" applyBorder="1" applyAlignment="1">
      <alignment vertical="center"/>
    </xf>
    <xf numFmtId="49" fontId="16" fillId="10" borderId="4" xfId="0" applyNumberFormat="1" applyFont="1" applyFill="1" applyBorder="1" applyAlignment="1">
      <alignment vertical="center"/>
    </xf>
    <xf numFmtId="49" fontId="16" fillId="12" borderId="5" xfId="0" applyNumberFormat="1" applyFont="1" applyFill="1" applyBorder="1" applyAlignment="1">
      <alignment vertical="center"/>
    </xf>
    <xf numFmtId="49" fontId="16" fillId="8" borderId="9" xfId="0" applyNumberFormat="1" applyFont="1" applyFill="1" applyBorder="1" applyAlignment="1">
      <alignment horizontal="center" vertical="center"/>
    </xf>
    <xf numFmtId="49" fontId="16" fillId="7" borderId="3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16" fillId="10" borderId="8" xfId="0" applyNumberFormat="1" applyFont="1" applyFill="1" applyBorder="1" applyAlignment="1">
      <alignment horizontal="center" vertical="center"/>
    </xf>
    <xf numFmtId="49" fontId="16" fillId="12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23" fillId="12" borderId="4" xfId="0" applyNumberFormat="1" applyFont="1" applyFill="1" applyBorder="1" applyAlignment="1">
      <alignment vertical="center"/>
    </xf>
    <xf numFmtId="49" fontId="10" fillId="9" borderId="0" xfId="0" applyNumberFormat="1" applyFont="1" applyFill="1" applyBorder="1" applyAlignment="1">
      <alignment vertical="center"/>
    </xf>
    <xf numFmtId="165" fontId="7" fillId="0" borderId="6" xfId="1" applyNumberFormat="1" applyFont="1" applyBorder="1" applyAlignment="1">
      <alignment vertical="center"/>
    </xf>
    <xf numFmtId="165" fontId="7" fillId="0" borderId="6" xfId="1" applyNumberFormat="1" applyFont="1" applyBorder="1" applyAlignment="1">
      <alignment horizontal="left" vertical="center"/>
    </xf>
    <xf numFmtId="0" fontId="12" fillId="13" borderId="15" xfId="0" applyFont="1" applyFill="1" applyBorder="1" applyAlignment="1">
      <alignment horizontal="center" vertical="center"/>
    </xf>
    <xf numFmtId="0" fontId="12" fillId="13" borderId="9" xfId="0" applyFont="1" applyFill="1" applyBorder="1" applyAlignment="1">
      <alignment horizontal="center" vertical="center"/>
    </xf>
    <xf numFmtId="165" fontId="16" fillId="10" borderId="8" xfId="0" applyNumberFormat="1" applyFont="1" applyFill="1" applyBorder="1" applyAlignment="1">
      <alignment vertical="center"/>
    </xf>
    <xf numFmtId="0" fontId="12" fillId="10" borderId="15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49" fontId="16" fillId="7" borderId="12" xfId="0" applyNumberFormat="1" applyFont="1" applyFill="1" applyBorder="1" applyAlignment="1">
      <alignment horizontal="center" vertical="center"/>
    </xf>
    <xf numFmtId="165" fontId="16" fillId="7" borderId="8" xfId="1" applyNumberFormat="1" applyFont="1" applyFill="1" applyBorder="1" applyAlignment="1">
      <alignment horizontal="center" vertical="center"/>
    </xf>
    <xf numFmtId="165" fontId="7" fillId="5" borderId="8" xfId="1" applyNumberFormat="1" applyFont="1" applyFill="1" applyBorder="1" applyAlignment="1">
      <alignment horizontal="center" vertical="center"/>
    </xf>
    <xf numFmtId="165" fontId="7" fillId="5" borderId="15" xfId="1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vertical="center"/>
    </xf>
    <xf numFmtId="0" fontId="19" fillId="9" borderId="12" xfId="0" applyFont="1" applyFill="1" applyBorder="1" applyAlignment="1">
      <alignment vertical="center"/>
    </xf>
    <xf numFmtId="165" fontId="12" fillId="13" borderId="9" xfId="1" applyNumberFormat="1" applyFont="1" applyFill="1" applyBorder="1" applyAlignment="1">
      <alignment vertical="center"/>
    </xf>
    <xf numFmtId="165" fontId="12" fillId="10" borderId="9" xfId="1" applyNumberFormat="1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vertical="center"/>
    </xf>
    <xf numFmtId="165" fontId="16" fillId="7" borderId="9" xfId="1" applyNumberFormat="1" applyFont="1" applyFill="1" applyBorder="1" applyAlignment="1">
      <alignment vertical="center"/>
    </xf>
    <xf numFmtId="165" fontId="7" fillId="5" borderId="9" xfId="1" applyNumberFormat="1" applyFont="1" applyFill="1" applyBorder="1" applyAlignment="1">
      <alignment vertical="center"/>
    </xf>
    <xf numFmtId="165" fontId="7" fillId="0" borderId="7" xfId="1" applyNumberFormat="1" applyFont="1" applyBorder="1" applyAlignment="1">
      <alignment vertical="center"/>
    </xf>
    <xf numFmtId="165" fontId="7" fillId="5" borderId="9" xfId="1" applyNumberFormat="1" applyFont="1" applyFill="1" applyBorder="1" applyAlignment="1">
      <alignment horizontal="center" vertical="center"/>
    </xf>
    <xf numFmtId="165" fontId="16" fillId="10" borderId="8" xfId="1" applyNumberFormat="1" applyFont="1" applyFill="1" applyBorder="1" applyAlignment="1">
      <alignment horizontal="left" vertical="center"/>
    </xf>
    <xf numFmtId="165" fontId="16" fillId="7" borderId="8" xfId="1" applyNumberFormat="1" applyFont="1" applyFill="1" applyBorder="1" applyAlignment="1">
      <alignment horizontal="left" vertical="center"/>
    </xf>
    <xf numFmtId="165" fontId="16" fillId="7" borderId="15" xfId="1" applyNumberFormat="1" applyFont="1" applyFill="1" applyBorder="1" applyAlignment="1">
      <alignment horizontal="left" vertical="center"/>
    </xf>
    <xf numFmtId="165" fontId="7" fillId="5" borderId="8" xfId="1" applyNumberFormat="1" applyFont="1" applyFill="1" applyBorder="1" applyAlignment="1">
      <alignment horizontal="left" vertical="center"/>
    </xf>
    <xf numFmtId="165" fontId="7" fillId="5" borderId="15" xfId="1" applyNumberFormat="1" applyFont="1" applyFill="1" applyBorder="1" applyAlignment="1">
      <alignment horizontal="left" vertical="center"/>
    </xf>
    <xf numFmtId="165" fontId="16" fillId="12" borderId="8" xfId="0" applyNumberFormat="1" applyFont="1" applyFill="1" applyBorder="1" applyAlignment="1">
      <alignment vertical="center"/>
    </xf>
    <xf numFmtId="165" fontId="16" fillId="7" borderId="15" xfId="1" applyNumberFormat="1" applyFont="1" applyFill="1" applyBorder="1" applyAlignment="1">
      <alignment horizontal="center" vertical="center"/>
    </xf>
    <xf numFmtId="165" fontId="16" fillId="7" borderId="9" xfId="1" applyNumberFormat="1" applyFont="1" applyFill="1" applyBorder="1" applyAlignment="1">
      <alignment horizontal="center" vertical="center"/>
    </xf>
    <xf numFmtId="49" fontId="16" fillId="12" borderId="4" xfId="0" applyNumberFormat="1" applyFont="1" applyFill="1" applyBorder="1" applyAlignment="1">
      <alignment horizontal="left" vertical="center"/>
    </xf>
    <xf numFmtId="165" fontId="16" fillId="12" borderId="8" xfId="1" applyNumberFormat="1" applyFont="1" applyFill="1" applyBorder="1" applyAlignment="1">
      <alignment horizontal="center" vertical="center"/>
    </xf>
    <xf numFmtId="165" fontId="12" fillId="12" borderId="9" xfId="1" applyNumberFormat="1" applyFont="1" applyFill="1" applyBorder="1" applyAlignment="1">
      <alignment vertical="center"/>
    </xf>
    <xf numFmtId="165" fontId="16" fillId="12" borderId="15" xfId="1" applyNumberFormat="1" applyFont="1" applyFill="1" applyBorder="1" applyAlignment="1">
      <alignment vertical="center"/>
    </xf>
    <xf numFmtId="165" fontId="16" fillId="12" borderId="9" xfId="1" applyNumberFormat="1" applyFont="1" applyFill="1" applyBorder="1" applyAlignment="1">
      <alignment vertical="center"/>
    </xf>
    <xf numFmtId="165" fontId="16" fillId="10" borderId="8" xfId="1" applyNumberFormat="1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165" fontId="7" fillId="0" borderId="13" xfId="1" applyNumberFormat="1" applyFont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16" fillId="8" borderId="11" xfId="0" applyNumberFormat="1" applyFont="1" applyFill="1" applyBorder="1" applyAlignment="1">
      <alignment vertical="center"/>
    </xf>
    <xf numFmtId="165" fontId="12" fillId="8" borderId="12" xfId="1" applyNumberFormat="1" applyFont="1" applyFill="1" applyBorder="1" applyAlignment="1">
      <alignment vertical="center"/>
    </xf>
    <xf numFmtId="49" fontId="12" fillId="9" borderId="0" xfId="0" applyNumberFormat="1" applyFont="1" applyFill="1" applyBorder="1" applyAlignment="1">
      <alignment horizontal="center"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vertical="center"/>
    </xf>
    <xf numFmtId="0" fontId="19" fillId="9" borderId="11" xfId="0" applyFont="1" applyFill="1" applyBorder="1" applyAlignment="1">
      <alignment vertical="center"/>
    </xf>
    <xf numFmtId="49" fontId="10" fillId="8" borderId="14" xfId="0" applyNumberFormat="1" applyFont="1" applyFill="1" applyBorder="1" applyAlignment="1">
      <alignment vertical="center"/>
    </xf>
    <xf numFmtId="49" fontId="16" fillId="8" borderId="5" xfId="0" applyNumberFormat="1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49" fontId="10" fillId="9" borderId="14" xfId="0" applyNumberFormat="1" applyFont="1" applyFill="1" applyBorder="1" applyAlignment="1">
      <alignment vertical="center"/>
    </xf>
    <xf numFmtId="165" fontId="7" fillId="0" borderId="2" xfId="1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165" fontId="7" fillId="0" borderId="8" xfId="1" applyNumberFormat="1" applyFont="1" applyBorder="1" applyAlignment="1">
      <alignment horizontal="center" vertical="center"/>
    </xf>
    <xf numFmtId="165" fontId="7" fillId="0" borderId="15" xfId="1" applyNumberFormat="1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49" fontId="16" fillId="11" borderId="9" xfId="0" applyNumberFormat="1" applyFont="1" applyFill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8" fillId="0" borderId="7" xfId="1" applyFont="1" applyBorder="1" applyAlignment="1">
      <alignment horizontal="center" vertical="center"/>
    </xf>
    <xf numFmtId="164" fontId="7" fillId="0" borderId="6" xfId="1" applyNumberFormat="1" applyFont="1" applyBorder="1" applyAlignment="1">
      <alignment vertical="center"/>
    </xf>
    <xf numFmtId="164" fontId="8" fillId="0" borderId="14" xfId="1" applyNumberFormat="1" applyFont="1" applyBorder="1" applyAlignment="1">
      <alignment vertical="center"/>
    </xf>
    <xf numFmtId="165" fontId="8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20" fillId="3" borderId="6" xfId="0" applyNumberFormat="1" applyFont="1" applyFill="1" applyBorder="1" applyAlignment="1">
      <alignment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10" fillId="6" borderId="9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vertical="center"/>
    </xf>
    <xf numFmtId="165" fontId="16" fillId="11" borderId="8" xfId="1" applyNumberFormat="1" applyFont="1" applyFill="1" applyBorder="1" applyAlignment="1">
      <alignment vertical="center"/>
    </xf>
    <xf numFmtId="165" fontId="16" fillId="11" borderId="15" xfId="1" applyNumberFormat="1" applyFont="1" applyFill="1" applyBorder="1" applyAlignment="1">
      <alignment vertical="center"/>
    </xf>
    <xf numFmtId="165" fontId="16" fillId="11" borderId="9" xfId="1" applyNumberFormat="1" applyFont="1" applyFill="1" applyBorder="1" applyAlignment="1">
      <alignment vertical="center"/>
    </xf>
    <xf numFmtId="49" fontId="20" fillId="3" borderId="0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11" borderId="8" xfId="0" applyNumberFormat="1" applyFont="1" applyFill="1" applyBorder="1" applyAlignment="1">
      <alignment horizontal="center" vertical="center"/>
    </xf>
    <xf numFmtId="49" fontId="16" fillId="11" borderId="15" xfId="0" applyNumberFormat="1" applyFont="1" applyFill="1" applyBorder="1" applyAlignment="1">
      <alignment horizontal="center" vertical="center"/>
    </xf>
    <xf numFmtId="49" fontId="16" fillId="11" borderId="9" xfId="0" applyNumberFormat="1" applyFont="1" applyFill="1" applyBorder="1" applyAlignment="1">
      <alignment horizontal="center" vertical="center"/>
    </xf>
    <xf numFmtId="165" fontId="12" fillId="11" borderId="9" xfId="1" applyNumberFormat="1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164" fontId="16" fillId="11" borderId="8" xfId="1" applyNumberFormat="1" applyFont="1" applyFill="1" applyBorder="1" applyAlignment="1">
      <alignment vertical="center"/>
    </xf>
    <xf numFmtId="164" fontId="16" fillId="11" borderId="15" xfId="1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horizontal="center" vertical="center"/>
    </xf>
    <xf numFmtId="49" fontId="16" fillId="11" borderId="14" xfId="0" applyNumberFormat="1" applyFont="1" applyFill="1" applyBorder="1" applyAlignment="1">
      <alignment horizontal="center" vertical="center"/>
    </xf>
    <xf numFmtId="49" fontId="16" fillId="11" borderId="12" xfId="0" applyNumberFormat="1" applyFont="1" applyFill="1" applyBorder="1" applyAlignment="1">
      <alignment horizontal="center" vertical="center"/>
    </xf>
    <xf numFmtId="49" fontId="16" fillId="11" borderId="5" xfId="0" applyNumberFormat="1" applyFont="1" applyFill="1" applyBorder="1" applyAlignment="1">
      <alignment vertical="center"/>
    </xf>
    <xf numFmtId="49" fontId="16" fillId="11" borderId="11" xfId="0" applyNumberFormat="1" applyFont="1" applyFill="1" applyBorder="1" applyAlignment="1">
      <alignment vertical="center"/>
    </xf>
    <xf numFmtId="49" fontId="16" fillId="11" borderId="12" xfId="0" applyNumberFormat="1" applyFont="1" applyFill="1" applyBorder="1" applyAlignment="1">
      <alignment vertical="center"/>
    </xf>
    <xf numFmtId="164" fontId="16" fillId="11" borderId="11" xfId="1" applyNumberFormat="1" applyFont="1" applyFill="1" applyBorder="1" applyAlignment="1">
      <alignment vertical="center"/>
    </xf>
    <xf numFmtId="164" fontId="16" fillId="11" borderId="14" xfId="1" applyNumberFormat="1" applyFont="1" applyFill="1" applyBorder="1" applyAlignment="1">
      <alignment vertical="center"/>
    </xf>
    <xf numFmtId="164" fontId="12" fillId="11" borderId="12" xfId="1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vertical="center"/>
    </xf>
    <xf numFmtId="165" fontId="16" fillId="2" borderId="15" xfId="1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12" fillId="2" borderId="14" xfId="0" applyNumberFormat="1" applyFont="1" applyFill="1" applyBorder="1" applyAlignment="1">
      <alignment vertical="center"/>
    </xf>
    <xf numFmtId="49" fontId="16" fillId="6" borderId="14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49" fontId="16" fillId="6" borderId="11" xfId="0" applyNumberFormat="1" applyFont="1" applyFill="1" applyBorder="1" applyAlignment="1">
      <alignment horizontal="center" vertical="center"/>
    </xf>
    <xf numFmtId="49" fontId="16" fillId="6" borderId="1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/>
    </xf>
    <xf numFmtId="0" fontId="15" fillId="0" borderId="14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16" fillId="7" borderId="5" xfId="0" applyNumberFormat="1" applyFont="1" applyFill="1" applyBorder="1" applyAlignment="1">
      <alignment vertical="center"/>
    </xf>
    <xf numFmtId="49" fontId="7" fillId="5" borderId="15" xfId="0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49" fontId="7" fillId="14" borderId="4" xfId="0" applyNumberFormat="1" applyFont="1" applyFill="1" applyBorder="1" applyAlignment="1">
      <alignment vertical="center"/>
    </xf>
    <xf numFmtId="49" fontId="7" fillId="14" borderId="15" xfId="0" applyNumberFormat="1" applyFont="1" applyFill="1" applyBorder="1" applyAlignment="1">
      <alignment horizontal="center" vertical="center"/>
    </xf>
    <xf numFmtId="49" fontId="7" fillId="14" borderId="15" xfId="0" applyNumberFormat="1" applyFont="1" applyFill="1" applyBorder="1" applyAlignment="1">
      <alignment vertical="center"/>
    </xf>
    <xf numFmtId="165" fontId="7" fillId="14" borderId="15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vertical="center"/>
    </xf>
    <xf numFmtId="165" fontId="7" fillId="0" borderId="14" xfId="1" applyNumberFormat="1" applyFont="1" applyFill="1" applyBorder="1" applyAlignment="1">
      <alignment vertical="center"/>
    </xf>
    <xf numFmtId="165" fontId="7" fillId="0" borderId="11" xfId="1" applyNumberFormat="1" applyFont="1" applyBorder="1" applyAlignment="1">
      <alignment vertical="center"/>
    </xf>
    <xf numFmtId="165" fontId="16" fillId="8" borderId="14" xfId="1" applyNumberFormat="1" applyFont="1" applyFill="1" applyBorder="1" applyAlignment="1">
      <alignment vertical="center"/>
    </xf>
    <xf numFmtId="165" fontId="16" fillId="13" borderId="15" xfId="1" applyNumberFormat="1" applyFont="1" applyFill="1" applyBorder="1" applyAlignment="1">
      <alignment vertical="center"/>
    </xf>
    <xf numFmtId="165" fontId="16" fillId="13" borderId="9" xfId="1" applyNumberFormat="1" applyFont="1" applyFill="1" applyBorder="1" applyAlignment="1">
      <alignment vertical="center"/>
    </xf>
    <xf numFmtId="165" fontId="16" fillId="10" borderId="15" xfId="1" applyNumberFormat="1" applyFont="1" applyFill="1" applyBorder="1" applyAlignment="1">
      <alignment vertical="center"/>
    </xf>
    <xf numFmtId="165" fontId="16" fillId="10" borderId="9" xfId="1" applyNumberFormat="1" applyFont="1" applyFill="1" applyBorder="1" applyAlignment="1">
      <alignment vertical="center"/>
    </xf>
    <xf numFmtId="165" fontId="16" fillId="10" borderId="15" xfId="1" applyNumberFormat="1" applyFont="1" applyFill="1" applyBorder="1" applyAlignment="1">
      <alignment horizontal="left" vertical="center"/>
    </xf>
    <xf numFmtId="165" fontId="16" fillId="10" borderId="15" xfId="1" applyNumberFormat="1" applyFont="1" applyFill="1" applyBorder="1" applyAlignment="1">
      <alignment horizontal="center" vertical="center"/>
    </xf>
    <xf numFmtId="165" fontId="16" fillId="10" borderId="9" xfId="1" applyNumberFormat="1" applyFont="1" applyFill="1" applyBorder="1" applyAlignment="1">
      <alignment horizontal="center" vertical="center"/>
    </xf>
    <xf numFmtId="165" fontId="16" fillId="12" borderId="15" xfId="1" applyNumberFormat="1" applyFont="1" applyFill="1" applyBorder="1" applyAlignment="1">
      <alignment horizontal="center" vertical="center"/>
    </xf>
    <xf numFmtId="165" fontId="16" fillId="12" borderId="9" xfId="1" applyNumberFormat="1" applyFont="1" applyFill="1" applyBorder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15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1" fontId="12" fillId="11" borderId="8" xfId="0" applyNumberFormat="1" applyFont="1" applyFill="1" applyBorder="1" applyAlignment="1">
      <alignment horizontal="center" vertical="center"/>
    </xf>
    <xf numFmtId="1" fontId="12" fillId="11" borderId="9" xfId="0" applyNumberFormat="1" applyFont="1" applyFill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4" fontId="8" fillId="0" borderId="2" xfId="1" applyFont="1" applyBorder="1" applyAlignment="1">
      <alignment vertical="center"/>
    </xf>
    <xf numFmtId="164" fontId="8" fillId="0" borderId="3" xfId="1" applyFont="1" applyBorder="1" applyAlignment="1">
      <alignment vertical="center"/>
    </xf>
    <xf numFmtId="164" fontId="8" fillId="0" borderId="11" xfId="1" applyFont="1" applyBorder="1" applyAlignment="1">
      <alignment vertical="center"/>
    </xf>
    <xf numFmtId="164" fontId="8" fillId="0" borderId="12" xfId="1" applyFont="1" applyBorder="1" applyAlignment="1">
      <alignment vertical="center"/>
    </xf>
    <xf numFmtId="164" fontId="12" fillId="11" borderId="8" xfId="1" applyFont="1" applyFill="1" applyBorder="1" applyAlignment="1">
      <alignment vertical="center"/>
    </xf>
    <xf numFmtId="164" fontId="12" fillId="11" borderId="9" xfId="1" applyFont="1" applyFill="1" applyBorder="1" applyAlignment="1">
      <alignment vertical="center"/>
    </xf>
    <xf numFmtId="165" fontId="7" fillId="0" borderId="14" xfId="1" applyNumberFormat="1" applyFont="1" applyBorder="1" applyAlignment="1">
      <alignment vertical="center"/>
    </xf>
    <xf numFmtId="165" fontId="7" fillId="0" borderId="11" xfId="1" applyNumberFormat="1" applyFont="1" applyBorder="1" applyAlignment="1">
      <alignment horizontal="left" vertical="center"/>
    </xf>
    <xf numFmtId="165" fontId="7" fillId="0" borderId="14" xfId="1" applyNumberFormat="1" applyFont="1" applyBorder="1" applyAlignment="1">
      <alignment horizontal="left" vertical="center"/>
    </xf>
    <xf numFmtId="165" fontId="7" fillId="0" borderId="15" xfId="1" applyNumberFormat="1" applyFont="1" applyFill="1" applyBorder="1" applyAlignment="1">
      <alignment vertical="center"/>
    </xf>
    <xf numFmtId="165" fontId="16" fillId="11" borderId="15" xfId="1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7" fillId="5" borderId="1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16" fillId="11" borderId="11" xfId="1" applyNumberFormat="1" applyFont="1" applyFill="1" applyBorder="1" applyAlignment="1">
      <alignment horizontal="center" vertical="center"/>
    </xf>
    <xf numFmtId="165" fontId="12" fillId="11" borderId="14" xfId="1" applyNumberFormat="1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vertical="center"/>
    </xf>
    <xf numFmtId="49" fontId="7" fillId="6" borderId="2" xfId="0" applyNumberFormat="1" applyFont="1" applyFill="1" applyBorder="1" applyAlignment="1">
      <alignment vertical="center"/>
    </xf>
    <xf numFmtId="49" fontId="17" fillId="6" borderId="13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vertical="center"/>
    </xf>
    <xf numFmtId="49" fontId="18" fillId="6" borderId="13" xfId="0" applyNumberFormat="1" applyFont="1" applyFill="1" applyBorder="1" applyAlignment="1">
      <alignment vertical="center"/>
    </xf>
    <xf numFmtId="0" fontId="18" fillId="6" borderId="1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165" fontId="7" fillId="0" borderId="8" xfId="1" applyNumberFormat="1" applyFont="1" applyFill="1" applyBorder="1" applyAlignment="1">
      <alignment vertical="center"/>
    </xf>
    <xf numFmtId="165" fontId="16" fillId="2" borderId="8" xfId="1" applyNumberFormat="1" applyFont="1" applyFill="1" applyBorder="1" applyAlignment="1">
      <alignment vertical="center"/>
    </xf>
    <xf numFmtId="165" fontId="12" fillId="2" borderId="8" xfId="1" applyNumberFormat="1" applyFont="1" applyFill="1" applyBorder="1" applyAlignment="1">
      <alignment horizontal="center" vertical="center"/>
    </xf>
    <xf numFmtId="165" fontId="12" fillId="2" borderId="9" xfId="1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vertical="center"/>
    </xf>
    <xf numFmtId="164" fontId="7" fillId="0" borderId="13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164" fontId="7" fillId="0" borderId="14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4" fontId="12" fillId="2" borderId="9" xfId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left" vertical="center"/>
    </xf>
    <xf numFmtId="165" fontId="7" fillId="0" borderId="13" xfId="1" applyNumberFormat="1" applyFont="1" applyBorder="1" applyAlignment="1">
      <alignment horizontal="left" vertical="center"/>
    </xf>
    <xf numFmtId="49" fontId="16" fillId="9" borderId="2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 vertical="center"/>
    </xf>
    <xf numFmtId="49" fontId="16" fillId="9" borderId="6" xfId="0" applyNumberFormat="1" applyFont="1" applyFill="1" applyBorder="1" applyAlignment="1">
      <alignment horizontal="center" vertical="center"/>
    </xf>
    <xf numFmtId="49" fontId="16" fillId="9" borderId="7" xfId="0" applyNumberFormat="1" applyFont="1" applyFill="1" applyBorder="1" applyAlignment="1">
      <alignment horizontal="center" vertical="center"/>
    </xf>
    <xf numFmtId="49" fontId="19" fillId="9" borderId="6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49" fontId="19" fillId="9" borderId="11" xfId="0" applyNumberFormat="1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164" fontId="8" fillId="0" borderId="14" xfId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2" xfId="1" applyFont="1" applyFill="1" applyBorder="1" applyAlignment="1">
      <alignment vertical="center"/>
    </xf>
    <xf numFmtId="164" fontId="8" fillId="0" borderId="3" xfId="1" applyFont="1" applyFill="1" applyBorder="1" applyAlignment="1">
      <alignment vertical="center"/>
    </xf>
    <xf numFmtId="165" fontId="12" fillId="11" borderId="8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165" fontId="12" fillId="11" borderId="8" xfId="1" applyNumberFormat="1" applyFont="1" applyFill="1" applyBorder="1" applyAlignment="1">
      <alignment vertical="center"/>
    </xf>
    <xf numFmtId="165" fontId="12" fillId="11" borderId="9" xfId="1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>
      <alignment vertical="center"/>
    </xf>
    <xf numFmtId="165" fontId="7" fillId="5" borderId="11" xfId="1" applyNumberFormat="1" applyFont="1" applyFill="1" applyBorder="1" applyAlignment="1">
      <alignment horizontal="left" vertical="center"/>
    </xf>
    <xf numFmtId="165" fontId="7" fillId="5" borderId="14" xfId="1" applyNumberFormat="1" applyFont="1" applyFill="1" applyBorder="1" applyAlignment="1">
      <alignment horizontal="left" vertical="center"/>
    </xf>
    <xf numFmtId="165" fontId="8" fillId="0" borderId="9" xfId="1" applyNumberFormat="1" applyFont="1" applyBorder="1" applyAlignment="1">
      <alignment vertical="center"/>
    </xf>
    <xf numFmtId="165" fontId="8" fillId="0" borderId="8" xfId="1" applyNumberFormat="1" applyFont="1" applyBorder="1" applyAlignment="1">
      <alignment vertical="center"/>
    </xf>
    <xf numFmtId="49" fontId="16" fillId="7" borderId="12" xfId="0" applyNumberFormat="1" applyFont="1" applyFill="1" applyBorder="1" applyAlignment="1">
      <alignment vertical="center"/>
    </xf>
    <xf numFmtId="165" fontId="16" fillId="7" borderId="11" xfId="1" applyNumberFormat="1" applyFont="1" applyFill="1" applyBorder="1" applyAlignment="1">
      <alignment vertical="center"/>
    </xf>
    <xf numFmtId="165" fontId="16" fillId="7" borderId="12" xfId="1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164" fontId="12" fillId="2" borderId="15" xfId="1" applyFont="1" applyFill="1" applyBorder="1" applyAlignment="1">
      <alignment horizontal="center" vertical="center"/>
    </xf>
    <xf numFmtId="165" fontId="16" fillId="12" borderId="8" xfId="1" applyNumberFormat="1" applyFont="1" applyFill="1" applyBorder="1" applyAlignment="1">
      <alignment horizontal="left" vertical="center"/>
    </xf>
    <xf numFmtId="165" fontId="16" fillId="12" borderId="15" xfId="1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6" fillId="7" borderId="14" xfId="0" applyNumberFormat="1" applyFont="1" applyFill="1" applyBorder="1" applyAlignment="1">
      <alignment horizontal="center" vertical="center"/>
    </xf>
    <xf numFmtId="165" fontId="16" fillId="7" borderId="14" xfId="1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165" fontId="16" fillId="12" borderId="2" xfId="1" applyNumberFormat="1" applyFont="1" applyFill="1" applyBorder="1" applyAlignment="1">
      <alignment vertical="center"/>
    </xf>
    <xf numFmtId="165" fontId="16" fillId="12" borderId="13" xfId="1" applyNumberFormat="1" applyFont="1" applyFill="1" applyBorder="1" applyAlignment="1">
      <alignment vertical="center"/>
    </xf>
    <xf numFmtId="165" fontId="16" fillId="12" borderId="3" xfId="1" applyNumberFormat="1" applyFont="1" applyFill="1" applyBorder="1" applyAlignment="1">
      <alignment vertical="center"/>
    </xf>
    <xf numFmtId="165" fontId="7" fillId="5" borderId="11" xfId="1" applyNumberFormat="1" applyFont="1" applyFill="1" applyBorder="1" applyAlignment="1">
      <alignment vertical="center"/>
    </xf>
    <xf numFmtId="165" fontId="7" fillId="5" borderId="14" xfId="1" applyNumberFormat="1" applyFont="1" applyFill="1" applyBorder="1" applyAlignment="1">
      <alignment vertical="center"/>
    </xf>
    <xf numFmtId="165" fontId="7" fillId="5" borderId="12" xfId="1" applyNumberFormat="1" applyFont="1" applyFill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7" fillId="5" borderId="1" xfId="0" applyNumberFormat="1" applyFont="1" applyFill="1" applyBorder="1" applyAlignment="1">
      <alignment vertical="center"/>
    </xf>
    <xf numFmtId="0" fontId="25" fillId="0" borderId="0" xfId="0" applyFont="1"/>
    <xf numFmtId="165" fontId="16" fillId="12" borderId="2" xfId="1" applyNumberFormat="1" applyFont="1" applyFill="1" applyBorder="1" applyAlignment="1">
      <alignment horizontal="center" vertical="center"/>
    </xf>
    <xf numFmtId="49" fontId="16" fillId="12" borderId="13" xfId="0" applyNumberFormat="1" applyFont="1" applyFill="1" applyBorder="1" applyAlignment="1">
      <alignment vertical="center"/>
    </xf>
    <xf numFmtId="49" fontId="16" fillId="7" borderId="8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16" fillId="13" borderId="15" xfId="0" applyNumberFormat="1" applyFont="1" applyFill="1" applyBorder="1" applyAlignment="1">
      <alignment horizontal="center" vertical="center"/>
    </xf>
    <xf numFmtId="1" fontId="16" fillId="13" borderId="9" xfId="0" applyNumberFormat="1" applyFont="1" applyFill="1" applyBorder="1" applyAlignment="1">
      <alignment horizontal="center" vertical="center"/>
    </xf>
    <xf numFmtId="1" fontId="16" fillId="10" borderId="15" xfId="0" applyNumberFormat="1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1" fontId="16" fillId="12" borderId="15" xfId="0" applyNumberFormat="1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1" fontId="16" fillId="7" borderId="15" xfId="0" applyNumberFormat="1" applyFont="1" applyFill="1" applyBorder="1" applyAlignment="1">
      <alignment horizontal="center" vertical="center"/>
    </xf>
    <xf numFmtId="1" fontId="16" fillId="7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5" fontId="7" fillId="0" borderId="12" xfId="1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65" fontId="7" fillId="0" borderId="6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" fontId="16" fillId="10" borderId="8" xfId="0" applyNumberFormat="1" applyFont="1" applyFill="1" applyBorder="1" applyAlignment="1">
      <alignment horizontal="center" vertical="center"/>
    </xf>
    <xf numFmtId="1" fontId="16" fillId="12" borderId="14" xfId="0" applyNumberFormat="1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4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165" fontId="7" fillId="5" borderId="0" xfId="1" applyNumberFormat="1" applyFont="1" applyFill="1" applyBorder="1" applyAlignment="1">
      <alignment horizontal="left" vertical="center"/>
    </xf>
    <xf numFmtId="165" fontId="7" fillId="5" borderId="7" xfId="1" applyNumberFormat="1" applyFont="1" applyFill="1" applyBorder="1" applyAlignment="1">
      <alignment vertical="center"/>
    </xf>
    <xf numFmtId="1" fontId="7" fillId="5" borderId="11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16" fillId="10" borderId="9" xfId="0" applyNumberFormat="1" applyFont="1" applyFill="1" applyBorder="1" applyAlignment="1">
      <alignment horizontal="center" vertical="center"/>
    </xf>
    <xf numFmtId="1" fontId="16" fillId="12" borderId="9" xfId="0" applyNumberFormat="1" applyFont="1" applyFill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165" fontId="24" fillId="0" borderId="6" xfId="1" applyNumberFormat="1" applyFont="1" applyBorder="1" applyAlignment="1">
      <alignment horizontal="center" vertical="center"/>
    </xf>
    <xf numFmtId="165" fontId="24" fillId="0" borderId="7" xfId="1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24" fillId="0" borderId="5" xfId="0" applyNumberFormat="1" applyFont="1" applyFill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horizontal="left" vertical="center"/>
    </xf>
    <xf numFmtId="165" fontId="24" fillId="0" borderId="11" xfId="1" applyNumberFormat="1" applyFont="1" applyBorder="1" applyAlignment="1">
      <alignment horizontal="center" vertical="center"/>
    </xf>
    <xf numFmtId="165" fontId="24" fillId="0" borderId="12" xfId="1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left" vertical="center"/>
    </xf>
    <xf numFmtId="49" fontId="7" fillId="5" borderId="14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horizontal="left" vertical="center"/>
    </xf>
    <xf numFmtId="165" fontId="7" fillId="5" borderId="11" xfId="1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1" fontId="7" fillId="5" borderId="9" xfId="0" applyNumberFormat="1" applyFont="1" applyFill="1" applyBorder="1" applyAlignment="1">
      <alignment horizontal="center" vertical="center"/>
    </xf>
    <xf numFmtId="165" fontId="7" fillId="5" borderId="14" xfId="1" applyNumberFormat="1" applyFont="1" applyFill="1" applyBorder="1" applyAlignment="1">
      <alignment horizontal="center" vertical="center"/>
    </xf>
    <xf numFmtId="165" fontId="7" fillId="14" borderId="8" xfId="1" applyNumberFormat="1" applyFont="1" applyFill="1" applyBorder="1" applyAlignment="1">
      <alignment horizontal="center" vertical="center"/>
    </xf>
    <xf numFmtId="165" fontId="7" fillId="14" borderId="9" xfId="1" applyNumberFormat="1" applyFont="1" applyFill="1" applyBorder="1" applyAlignment="1">
      <alignment vertical="center"/>
    </xf>
    <xf numFmtId="0" fontId="7" fillId="14" borderId="8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1" fontId="7" fillId="5" borderId="14" xfId="0" applyNumberFormat="1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165" fontId="16" fillId="2" borderId="9" xfId="1" applyNumberFormat="1" applyFont="1" applyFill="1" applyBorder="1" applyAlignment="1">
      <alignment vertical="center"/>
    </xf>
    <xf numFmtId="165" fontId="8" fillId="0" borderId="2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vertical="center"/>
    </xf>
    <xf numFmtId="165" fontId="7" fillId="0" borderId="8" xfId="1" applyNumberFormat="1" applyFont="1" applyFill="1" applyBorder="1" applyAlignment="1">
      <alignment horizontal="center" vertical="center"/>
    </xf>
    <xf numFmtId="165" fontId="7" fillId="0" borderId="15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  <xf numFmtId="165" fontId="7" fillId="0" borderId="12" xfId="1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7" fillId="5" borderId="8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left" vertical="center" wrapText="1"/>
    </xf>
    <xf numFmtId="49" fontId="16" fillId="2" borderId="2" xfId="0" applyNumberFormat="1" applyFont="1" applyFill="1" applyBorder="1" applyAlignment="1">
      <alignment horizontal="left" vertical="center"/>
    </xf>
    <xf numFmtId="49" fontId="16" fillId="2" borderId="13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0" fillId="6" borderId="15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1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16" fillId="7" borderId="1" xfId="0" applyNumberFormat="1" applyFont="1" applyFill="1" applyBorder="1" applyAlignment="1">
      <alignment horizontal="left" vertical="center"/>
    </xf>
    <xf numFmtId="49" fontId="16" fillId="7" borderId="5" xfId="0" applyNumberFormat="1" applyFont="1" applyFill="1" applyBorder="1" applyAlignment="1">
      <alignment horizontal="left" vertical="center"/>
    </xf>
    <xf numFmtId="49" fontId="16" fillId="7" borderId="2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/>
    </xf>
    <xf numFmtId="49" fontId="16" fillId="7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5" fontId="16" fillId="7" borderId="2" xfId="0" applyNumberFormat="1" applyFont="1" applyFill="1" applyBorder="1" applyAlignment="1">
      <alignment horizontal="center" vertical="center"/>
    </xf>
    <xf numFmtId="165" fontId="16" fillId="7" borderId="11" xfId="0" applyNumberFormat="1" applyFont="1" applyFill="1" applyBorder="1" applyAlignment="1">
      <alignment horizontal="center" vertical="center"/>
    </xf>
    <xf numFmtId="165" fontId="16" fillId="7" borderId="13" xfId="1" applyNumberFormat="1" applyFont="1" applyFill="1" applyBorder="1" applyAlignment="1">
      <alignment horizontal="center" vertical="center"/>
    </xf>
    <xf numFmtId="165" fontId="16" fillId="7" borderId="14" xfId="1" applyNumberFormat="1" applyFont="1" applyFill="1" applyBorder="1" applyAlignment="1">
      <alignment horizontal="center" vertical="center"/>
    </xf>
    <xf numFmtId="165" fontId="12" fillId="7" borderId="3" xfId="1" applyNumberFormat="1" applyFont="1" applyFill="1" applyBorder="1" applyAlignment="1">
      <alignment horizontal="center" vertical="center"/>
    </xf>
    <xf numFmtId="165" fontId="12" fillId="7" borderId="12" xfId="1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7" fillId="5" borderId="15" xfId="0" applyNumberFormat="1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left" vertical="center" wrapText="1"/>
    </xf>
  </cellXfs>
  <cellStyles count="3">
    <cellStyle name="Normal 3" xfId="2" xr:uid="{00000000-0005-0000-0000-000000000000}"/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FF99"/>
      <color rgb="FFFF99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opLeftCell="F74" workbookViewId="0">
      <selection activeCell="J55" sqref="J55:K55"/>
    </sheetView>
  </sheetViews>
  <sheetFormatPr defaultRowHeight="14.4" x14ac:dyDescent="0.3"/>
  <cols>
    <col min="1" max="1" width="2" customWidth="1"/>
    <col min="2" max="2" width="2.109375" customWidth="1"/>
    <col min="3" max="3" width="2.33203125" customWidth="1"/>
    <col min="4" max="4" width="2.109375" customWidth="1"/>
    <col min="5" max="5" width="2" customWidth="1"/>
    <col min="6" max="6" width="2.33203125" customWidth="1"/>
    <col min="7" max="8" width="1.88671875" customWidth="1"/>
    <col min="9" max="9" width="5" customWidth="1"/>
    <col min="11" max="11" width="49" customWidth="1"/>
    <col min="12" max="12" width="13.33203125" customWidth="1"/>
    <col min="13" max="13" width="12.44140625" customWidth="1"/>
    <col min="14" max="14" width="11.88671875" customWidth="1"/>
    <col min="15" max="15" width="6.44140625" customWidth="1"/>
    <col min="16" max="16" width="6.77734375" customWidth="1"/>
  </cols>
  <sheetData>
    <row r="1" spans="1:16" x14ac:dyDescent="0.3">
      <c r="A1" s="534" t="s">
        <v>357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</row>
    <row r="2" spans="1:16" x14ac:dyDescent="0.3">
      <c r="A2" s="544" t="s">
        <v>358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</row>
    <row r="3" spans="1:16" ht="17.399999999999999" x14ac:dyDescent="0.3">
      <c r="A3" s="545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23"/>
      <c r="M3" s="23"/>
      <c r="N3" s="24"/>
      <c r="O3" s="24"/>
      <c r="P3" s="24"/>
    </row>
    <row r="4" spans="1:16" ht="17.399999999999999" x14ac:dyDescent="0.3">
      <c r="A4" s="549" t="s">
        <v>359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</row>
    <row r="5" spans="1:16" ht="17.399999999999999" x14ac:dyDescent="0.3">
      <c r="A5" s="549" t="s">
        <v>324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</row>
    <row r="6" spans="1:16" ht="17.399999999999999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</row>
    <row r="7" spans="1:16" x14ac:dyDescent="0.3">
      <c r="A7" s="550" t="s">
        <v>325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</row>
    <row r="8" spans="1:16" ht="15.6" x14ac:dyDescent="0.3">
      <c r="A8" s="547" t="s">
        <v>0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</row>
    <row r="9" spans="1:16" ht="14.4" customHeigh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  <c r="L9" s="23"/>
      <c r="M9" s="23"/>
      <c r="N9" s="24"/>
      <c r="O9" s="24"/>
      <c r="P9" s="24"/>
    </row>
    <row r="10" spans="1:16" x14ac:dyDescent="0.3">
      <c r="A10" s="548" t="s">
        <v>1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</row>
    <row r="11" spans="1:16" ht="13.8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3">
      <c r="A12" s="265" t="s">
        <v>5</v>
      </c>
      <c r="B12" s="266"/>
      <c r="C12" s="266"/>
      <c r="D12" s="266"/>
      <c r="E12" s="266"/>
      <c r="F12" s="30"/>
      <c r="G12" s="30"/>
      <c r="H12" s="74"/>
      <c r="I12" s="539" t="s">
        <v>280</v>
      </c>
      <c r="J12" s="29"/>
      <c r="K12" s="30"/>
      <c r="L12" s="227" t="s">
        <v>2</v>
      </c>
      <c r="M12" s="22" t="s">
        <v>131</v>
      </c>
      <c r="N12" s="22" t="s">
        <v>131</v>
      </c>
      <c r="O12" s="227" t="s">
        <v>3</v>
      </c>
      <c r="P12" s="228" t="s">
        <v>3</v>
      </c>
    </row>
    <row r="13" spans="1:16" x14ac:dyDescent="0.3">
      <c r="A13" s="31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75" t="s">
        <v>143</v>
      </c>
      <c r="I13" s="540"/>
      <c r="J13" s="76"/>
      <c r="K13" s="276"/>
      <c r="L13" s="245" t="s">
        <v>139</v>
      </c>
      <c r="M13" s="246" t="s">
        <v>302</v>
      </c>
      <c r="N13" s="246" t="s">
        <v>326</v>
      </c>
      <c r="O13" s="245" t="s">
        <v>303</v>
      </c>
      <c r="P13" s="247" t="s">
        <v>327</v>
      </c>
    </row>
    <row r="14" spans="1:16" x14ac:dyDescent="0.3">
      <c r="A14" s="33"/>
      <c r="B14" s="34"/>
      <c r="C14" s="34"/>
      <c r="D14" s="34"/>
      <c r="E14" s="34"/>
      <c r="F14" s="34"/>
      <c r="G14" s="34"/>
      <c r="H14" s="34"/>
      <c r="I14" s="35" t="s">
        <v>7</v>
      </c>
      <c r="J14" s="35"/>
      <c r="K14" s="35"/>
      <c r="L14" s="277"/>
      <c r="M14" s="278"/>
      <c r="N14" s="279"/>
      <c r="O14" s="279" t="s">
        <v>4</v>
      </c>
      <c r="P14" s="280"/>
    </row>
    <row r="15" spans="1:16" x14ac:dyDescent="0.3">
      <c r="A15" s="108" t="s">
        <v>101</v>
      </c>
      <c r="B15" s="109"/>
      <c r="C15" s="109" t="s">
        <v>6</v>
      </c>
      <c r="D15" s="109" t="s">
        <v>15</v>
      </c>
      <c r="E15" s="109" t="s">
        <v>263</v>
      </c>
      <c r="F15" s="109" t="s">
        <v>264</v>
      </c>
      <c r="G15" s="109"/>
      <c r="H15" s="267"/>
      <c r="I15" s="102">
        <v>6</v>
      </c>
      <c r="J15" s="274" t="s">
        <v>11</v>
      </c>
      <c r="K15" s="101"/>
      <c r="L15" s="113">
        <f>L39</f>
        <v>11397750</v>
      </c>
      <c r="M15" s="113">
        <f>M39</f>
        <v>11551705</v>
      </c>
      <c r="N15" s="113">
        <f>N39</f>
        <v>11667222.050000001</v>
      </c>
      <c r="O15" s="505">
        <f>M15/L15*100</f>
        <v>101.35074905134785</v>
      </c>
      <c r="P15" s="506">
        <f>N15/M15*100</f>
        <v>101</v>
      </c>
    </row>
    <row r="16" spans="1:16" x14ac:dyDescent="0.3">
      <c r="A16" s="67"/>
      <c r="B16" s="55"/>
      <c r="C16" s="55"/>
      <c r="D16" s="55"/>
      <c r="E16" s="55"/>
      <c r="F16" s="55"/>
      <c r="G16" s="55" t="s">
        <v>265</v>
      </c>
      <c r="H16" s="221"/>
      <c r="I16" s="153">
        <v>7</v>
      </c>
      <c r="J16" s="10" t="s">
        <v>13</v>
      </c>
      <c r="K16" s="110"/>
      <c r="L16" s="113">
        <f>L60</f>
        <v>20000</v>
      </c>
      <c r="M16" s="113">
        <f>M60</f>
        <v>20400</v>
      </c>
      <c r="N16" s="113">
        <f>N60</f>
        <v>20604</v>
      </c>
      <c r="O16" s="233">
        <f>M16/L16*100</f>
        <v>102</v>
      </c>
      <c r="P16" s="229">
        <f>N16/M16*100</f>
        <v>101</v>
      </c>
    </row>
    <row r="17" spans="1:16" x14ac:dyDescent="0.3">
      <c r="A17" s="67" t="s">
        <v>101</v>
      </c>
      <c r="B17" s="55"/>
      <c r="C17" s="55" t="s">
        <v>6</v>
      </c>
      <c r="D17" s="55" t="s">
        <v>15</v>
      </c>
      <c r="E17" s="55" t="s">
        <v>263</v>
      </c>
      <c r="F17" s="55" t="s">
        <v>264</v>
      </c>
      <c r="G17" s="55"/>
      <c r="H17" s="221"/>
      <c r="I17" s="153">
        <v>3</v>
      </c>
      <c r="J17" s="10" t="s">
        <v>14</v>
      </c>
      <c r="K17" s="110"/>
      <c r="L17" s="113">
        <f>L63</f>
        <v>7400000</v>
      </c>
      <c r="M17" s="113">
        <f>M63</f>
        <v>7474000</v>
      </c>
      <c r="N17" s="113">
        <f>N63</f>
        <v>7548740</v>
      </c>
      <c r="O17" s="233">
        <f t="shared" ref="O17:O18" si="0">M17/L17*100</f>
        <v>101</v>
      </c>
      <c r="P17" s="229">
        <f t="shared" ref="P17:P18" si="1">N17/M17*100</f>
        <v>101</v>
      </c>
    </row>
    <row r="18" spans="1:16" x14ac:dyDescent="0.3">
      <c r="A18" s="67" t="s">
        <v>101</v>
      </c>
      <c r="B18" s="55"/>
      <c r="C18" s="55" t="s">
        <v>6</v>
      </c>
      <c r="D18" s="55" t="s">
        <v>15</v>
      </c>
      <c r="E18" s="55" t="s">
        <v>263</v>
      </c>
      <c r="F18" s="55" t="s">
        <v>264</v>
      </c>
      <c r="G18" s="55" t="s">
        <v>265</v>
      </c>
      <c r="H18" s="221"/>
      <c r="I18" s="195" t="s">
        <v>15</v>
      </c>
      <c r="J18" s="226" t="s">
        <v>16</v>
      </c>
      <c r="K18" s="98"/>
      <c r="L18" s="113">
        <f>L85</f>
        <v>4017750</v>
      </c>
      <c r="M18" s="113">
        <f>M85</f>
        <v>4098105</v>
      </c>
      <c r="N18" s="113">
        <f>N85</f>
        <v>4139086.05</v>
      </c>
      <c r="O18" s="313">
        <f t="shared" si="0"/>
        <v>102</v>
      </c>
      <c r="P18" s="507">
        <f t="shared" si="1"/>
        <v>101</v>
      </c>
    </row>
    <row r="19" spans="1:16" x14ac:dyDescent="0.3">
      <c r="A19" s="268"/>
      <c r="B19" s="269"/>
      <c r="C19" s="269"/>
      <c r="D19" s="269"/>
      <c r="E19" s="269"/>
      <c r="F19" s="269"/>
      <c r="G19" s="269"/>
      <c r="H19" s="270"/>
      <c r="I19" s="271" t="s">
        <v>283</v>
      </c>
      <c r="J19" s="271"/>
      <c r="K19" s="271"/>
      <c r="L19" s="340">
        <f>L15+L16-L17-L18</f>
        <v>0</v>
      </c>
      <c r="M19" s="272">
        <f>M15+M16-M17-M18</f>
        <v>0</v>
      </c>
      <c r="N19" s="504">
        <f>N15+N16-N17-N18</f>
        <v>0</v>
      </c>
      <c r="O19" s="383">
        <v>0</v>
      </c>
      <c r="P19" s="353">
        <v>0</v>
      </c>
    </row>
    <row r="20" spans="1:16" x14ac:dyDescent="0.3">
      <c r="A20" s="67"/>
      <c r="B20" s="55"/>
      <c r="C20" s="55"/>
      <c r="D20" s="55"/>
      <c r="E20" s="55"/>
      <c r="F20" s="55"/>
      <c r="G20" s="55"/>
      <c r="H20" s="55"/>
      <c r="I20" s="11"/>
      <c r="J20" s="11"/>
      <c r="K20" s="11"/>
      <c r="L20" s="11"/>
      <c r="M20" s="36"/>
      <c r="N20" s="12"/>
      <c r="O20" s="12"/>
      <c r="P20" s="12"/>
    </row>
    <row r="21" spans="1:16" x14ac:dyDescent="0.3">
      <c r="A21" s="33"/>
      <c r="B21" s="35"/>
      <c r="C21" s="35"/>
      <c r="D21" s="35"/>
      <c r="E21" s="35"/>
      <c r="F21" s="35"/>
      <c r="G21" s="35"/>
      <c r="H21" s="35"/>
      <c r="I21" s="35" t="s">
        <v>17</v>
      </c>
      <c r="J21" s="35"/>
      <c r="K21" s="35"/>
      <c r="L21" s="35"/>
      <c r="M21" s="37"/>
      <c r="N21" s="38"/>
      <c r="O21" s="38"/>
      <c r="P21" s="39"/>
    </row>
    <row r="22" spans="1:16" x14ac:dyDescent="0.3">
      <c r="A22" s="274"/>
      <c r="B22" s="112"/>
      <c r="C22" s="112"/>
      <c r="D22" s="112"/>
      <c r="E22" s="112"/>
      <c r="F22" s="112"/>
      <c r="G22" s="112"/>
      <c r="H22" s="101" t="s">
        <v>143</v>
      </c>
      <c r="I22" s="102">
        <v>8</v>
      </c>
      <c r="J22" s="112" t="s">
        <v>18</v>
      </c>
      <c r="K22" s="101"/>
      <c r="L22" s="113">
        <f>L92</f>
        <v>0</v>
      </c>
      <c r="M22" s="113">
        <f>M92</f>
        <v>0</v>
      </c>
      <c r="N22" s="223">
        <f>N92</f>
        <v>0</v>
      </c>
      <c r="O22" s="314">
        <v>0</v>
      </c>
      <c r="P22" s="315">
        <v>0</v>
      </c>
    </row>
    <row r="23" spans="1:16" x14ac:dyDescent="0.3">
      <c r="A23" s="226"/>
      <c r="B23" s="14"/>
      <c r="C23" s="14"/>
      <c r="D23" s="14"/>
      <c r="E23" s="14"/>
      <c r="F23" s="14"/>
      <c r="G23" s="14"/>
      <c r="H23" s="98" t="s">
        <v>143</v>
      </c>
      <c r="I23" s="99">
        <v>5</v>
      </c>
      <c r="J23" s="14" t="s">
        <v>19</v>
      </c>
      <c r="K23" s="98"/>
      <c r="L23" s="113">
        <f>L95</f>
        <v>0</v>
      </c>
      <c r="M23" s="113">
        <f>M95</f>
        <v>0</v>
      </c>
      <c r="N23" s="223">
        <f>N95</f>
        <v>0</v>
      </c>
      <c r="O23" s="316">
        <v>0</v>
      </c>
      <c r="P23" s="317">
        <v>0</v>
      </c>
    </row>
    <row r="24" spans="1:16" x14ac:dyDescent="0.3">
      <c r="A24" s="273"/>
      <c r="B24" s="271"/>
      <c r="C24" s="271"/>
      <c r="D24" s="271"/>
      <c r="E24" s="271"/>
      <c r="F24" s="271"/>
      <c r="G24" s="271"/>
      <c r="H24" s="343"/>
      <c r="I24" s="344" t="s">
        <v>282</v>
      </c>
      <c r="J24" s="271"/>
      <c r="K24" s="271"/>
      <c r="L24" s="340">
        <f>L22-L23</f>
        <v>0</v>
      </c>
      <c r="M24" s="272">
        <f>M22-M23</f>
        <v>0</v>
      </c>
      <c r="N24" s="342">
        <f>N22-N23</f>
        <v>0</v>
      </c>
      <c r="O24" s="341">
        <f>O22-O23</f>
        <v>0</v>
      </c>
      <c r="P24" s="342">
        <f>P22-P23</f>
        <v>0</v>
      </c>
    </row>
    <row r="25" spans="1:16" ht="19.8" customHeight="1" x14ac:dyDescent="0.3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6"/>
      <c r="N25" s="12"/>
      <c r="O25" s="12"/>
      <c r="P25" s="12"/>
    </row>
    <row r="26" spans="1:16" x14ac:dyDescent="0.3">
      <c r="A26" s="40"/>
      <c r="B26" s="35"/>
      <c r="C26" s="35"/>
      <c r="D26" s="35"/>
      <c r="E26" s="35"/>
      <c r="F26" s="35"/>
      <c r="G26" s="35"/>
      <c r="H26" s="35"/>
      <c r="I26" s="35" t="s">
        <v>20</v>
      </c>
      <c r="J26" s="35"/>
      <c r="K26" s="35"/>
      <c r="L26" s="35"/>
      <c r="M26" s="37"/>
      <c r="N26" s="38"/>
      <c r="O26" s="38"/>
      <c r="P26" s="39"/>
    </row>
    <row r="27" spans="1:16" x14ac:dyDescent="0.3">
      <c r="A27" s="275"/>
      <c r="B27" s="214"/>
      <c r="C27" s="214"/>
      <c r="D27" s="214"/>
      <c r="E27" s="214"/>
      <c r="F27" s="214"/>
      <c r="G27" s="214"/>
      <c r="H27" s="97"/>
      <c r="I27" s="275" t="s">
        <v>284</v>
      </c>
      <c r="J27" s="275" t="s">
        <v>21</v>
      </c>
      <c r="K27" s="97"/>
      <c r="L27" s="215">
        <v>0</v>
      </c>
      <c r="M27" s="216">
        <f>L27*1.01</f>
        <v>0</v>
      </c>
      <c r="N27" s="216">
        <f>M27*1.01</f>
        <v>0</v>
      </c>
      <c r="O27" s="378">
        <v>0</v>
      </c>
      <c r="P27" s="377">
        <v>0</v>
      </c>
    </row>
    <row r="28" spans="1:16" ht="17.399999999999999" customHeight="1" x14ac:dyDescent="0.3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6"/>
      <c r="N28" s="12"/>
      <c r="O28" s="12"/>
      <c r="P28" s="12"/>
    </row>
    <row r="29" spans="1:16" x14ac:dyDescent="0.3">
      <c r="A29" s="331"/>
      <c r="B29" s="332"/>
      <c r="C29" s="332"/>
      <c r="D29" s="332"/>
      <c r="E29" s="332"/>
      <c r="F29" s="332"/>
      <c r="G29" s="332"/>
      <c r="H29" s="332"/>
      <c r="I29" s="35" t="s">
        <v>22</v>
      </c>
      <c r="J29" s="332"/>
      <c r="K29" s="332"/>
      <c r="L29" s="332"/>
      <c r="M29" s="336"/>
      <c r="N29" s="337"/>
      <c r="O29" s="337"/>
      <c r="P29" s="338"/>
    </row>
    <row r="30" spans="1:16" x14ac:dyDescent="0.3">
      <c r="A30" s="333"/>
      <c r="B30" s="334"/>
      <c r="C30" s="334"/>
      <c r="D30" s="334"/>
      <c r="E30" s="334"/>
      <c r="F30" s="334"/>
      <c r="G30" s="334"/>
      <c r="H30" s="330"/>
      <c r="I30" s="334"/>
      <c r="J30" s="335"/>
      <c r="K30" s="334"/>
      <c r="L30" s="339">
        <f>L19+L27</f>
        <v>0</v>
      </c>
      <c r="M30" s="323">
        <v>0</v>
      </c>
      <c r="N30" s="217">
        <v>0</v>
      </c>
      <c r="O30" s="339">
        <f t="shared" ref="O30:P30" si="2">O19+O27</f>
        <v>0</v>
      </c>
      <c r="P30" s="217">
        <f t="shared" si="2"/>
        <v>0</v>
      </c>
    </row>
    <row r="31" spans="1:16" ht="15.6" customHeight="1" x14ac:dyDescent="0.3">
      <c r="A31" s="345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130"/>
      <c r="M31" s="130"/>
      <c r="N31" s="130"/>
      <c r="O31" s="130"/>
      <c r="P31" s="130"/>
    </row>
    <row r="32" spans="1:16" ht="15.6" customHeight="1" x14ac:dyDescent="0.3">
      <c r="A32" s="345"/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130"/>
      <c r="M32" s="130"/>
      <c r="N32" s="130"/>
      <c r="O32" s="130"/>
      <c r="P32" s="130"/>
    </row>
    <row r="33" spans="1:16" ht="17.399999999999999" customHeight="1" x14ac:dyDescent="0.3">
      <c r="A33" s="536" t="s">
        <v>137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</row>
    <row r="34" spans="1:16" ht="19.8" customHeight="1" x14ac:dyDescent="0.3">
      <c r="A34" s="41" t="s">
        <v>328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</row>
    <row r="35" spans="1:16" ht="14.4" customHeight="1" x14ac:dyDescent="0.3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48"/>
      <c r="P35" s="48"/>
    </row>
    <row r="36" spans="1:16" ht="18.600000000000001" customHeight="1" x14ac:dyDescent="0.3">
      <c r="A36" s="541" t="s">
        <v>5</v>
      </c>
      <c r="B36" s="542"/>
      <c r="C36" s="542"/>
      <c r="D36" s="542"/>
      <c r="E36" s="542"/>
      <c r="F36" s="542"/>
      <c r="G36" s="542"/>
      <c r="H36" s="543"/>
      <c r="I36" s="284" t="s">
        <v>281</v>
      </c>
      <c r="J36" s="20"/>
      <c r="K36" s="21"/>
      <c r="L36" s="227" t="s">
        <v>2</v>
      </c>
      <c r="M36" s="22" t="s">
        <v>131</v>
      </c>
      <c r="N36" s="228" t="s">
        <v>131</v>
      </c>
      <c r="O36" s="227" t="s">
        <v>3</v>
      </c>
      <c r="P36" s="228" t="s">
        <v>3</v>
      </c>
    </row>
    <row r="37" spans="1:16" ht="22.2" customHeight="1" x14ac:dyDescent="0.3">
      <c r="A37" s="245">
        <v>1</v>
      </c>
      <c r="B37" s="246">
        <v>2</v>
      </c>
      <c r="C37" s="246">
        <v>3</v>
      </c>
      <c r="D37" s="246">
        <v>4</v>
      </c>
      <c r="E37" s="246">
        <v>5</v>
      </c>
      <c r="F37" s="246">
        <v>6</v>
      </c>
      <c r="G37" s="246">
        <v>7</v>
      </c>
      <c r="H37" s="247" t="s">
        <v>143</v>
      </c>
      <c r="I37" s="281" t="s">
        <v>269</v>
      </c>
      <c r="J37" s="237" t="s">
        <v>142</v>
      </c>
      <c r="K37" s="244"/>
      <c r="L37" s="245" t="s">
        <v>139</v>
      </c>
      <c r="M37" s="246" t="s">
        <v>302</v>
      </c>
      <c r="N37" s="246" t="s">
        <v>326</v>
      </c>
      <c r="O37" s="245" t="s">
        <v>303</v>
      </c>
      <c r="P37" s="247" t="s">
        <v>327</v>
      </c>
    </row>
    <row r="38" spans="1:16" ht="17.399999999999999" customHeight="1" x14ac:dyDescent="0.3">
      <c r="A38" s="282"/>
      <c r="B38" s="283"/>
      <c r="C38" s="283"/>
      <c r="D38" s="283"/>
      <c r="E38" s="283"/>
      <c r="F38" s="283"/>
      <c r="G38" s="283"/>
      <c r="H38" s="283"/>
      <c r="I38" s="15" t="s">
        <v>278</v>
      </c>
      <c r="J38" s="551" t="s">
        <v>279</v>
      </c>
      <c r="K38" s="551"/>
      <c r="L38" s="70" t="s">
        <v>4</v>
      </c>
      <c r="M38" s="238" t="s">
        <v>4</v>
      </c>
      <c r="N38" s="18" t="s">
        <v>4</v>
      </c>
      <c r="O38" s="70" t="s">
        <v>4</v>
      </c>
      <c r="P38" s="239" t="s">
        <v>4</v>
      </c>
    </row>
    <row r="39" spans="1:16" x14ac:dyDescent="0.3">
      <c r="A39" s="308" t="s">
        <v>101</v>
      </c>
      <c r="B39" s="309"/>
      <c r="C39" s="309" t="s">
        <v>6</v>
      </c>
      <c r="D39" s="309" t="s">
        <v>15</v>
      </c>
      <c r="E39" s="309" t="s">
        <v>263</v>
      </c>
      <c r="F39" s="309" t="s">
        <v>264</v>
      </c>
      <c r="G39" s="309"/>
      <c r="H39" s="310"/>
      <c r="I39" s="77">
        <v>6</v>
      </c>
      <c r="J39" s="240" t="s">
        <v>11</v>
      </c>
      <c r="K39" s="220"/>
      <c r="L39" s="241">
        <f>L40+L44+L48+L51+L57+L55</f>
        <v>11397750</v>
      </c>
      <c r="M39" s="242">
        <f>M40+M44+M48+M51+M55+M57</f>
        <v>11551705</v>
      </c>
      <c r="N39" s="242">
        <f>M39*1.01</f>
        <v>11667222.050000001</v>
      </c>
      <c r="O39" s="311">
        <f>M39/L39*100</f>
        <v>101.35074905134785</v>
      </c>
      <c r="P39" s="312">
        <f>N40/M40*100</f>
        <v>101</v>
      </c>
    </row>
    <row r="40" spans="1:16" x14ac:dyDescent="0.3">
      <c r="A40" s="67"/>
      <c r="B40" s="55"/>
      <c r="C40" s="55"/>
      <c r="D40" s="55"/>
      <c r="E40" s="55"/>
      <c r="F40" s="55"/>
      <c r="G40" s="55"/>
      <c r="H40" s="221"/>
      <c r="I40" s="153">
        <v>61</v>
      </c>
      <c r="J40" s="10" t="s">
        <v>23</v>
      </c>
      <c r="K40" s="110"/>
      <c r="L40" s="157">
        <f>SUM(L41:L43)</f>
        <v>533000</v>
      </c>
      <c r="M40" s="130">
        <f>L40*1.02</f>
        <v>543660</v>
      </c>
      <c r="N40" s="130">
        <f t="shared" ref="N40:N57" si="3">M40*1.01</f>
        <v>549096.6</v>
      </c>
      <c r="O40" s="233">
        <f>M40/L40*100</f>
        <v>102</v>
      </c>
      <c r="P40" s="126">
        <f>N40/M40*100</f>
        <v>101</v>
      </c>
    </row>
    <row r="41" spans="1:16" x14ac:dyDescent="0.3">
      <c r="A41" s="67" t="s">
        <v>101</v>
      </c>
      <c r="B41" s="55"/>
      <c r="C41" s="55"/>
      <c r="D41" s="55"/>
      <c r="E41" s="55"/>
      <c r="F41" s="55"/>
      <c r="G41" s="55"/>
      <c r="H41" s="221"/>
      <c r="I41" s="153">
        <v>611</v>
      </c>
      <c r="J41" s="10" t="s">
        <v>24</v>
      </c>
      <c r="K41" s="110"/>
      <c r="L41" s="157">
        <v>500000</v>
      </c>
      <c r="M41" s="130"/>
      <c r="N41" s="130"/>
      <c r="O41" s="233"/>
      <c r="P41" s="126"/>
    </row>
    <row r="42" spans="1:16" ht="12.6" customHeight="1" x14ac:dyDescent="0.3">
      <c r="A42" s="67" t="s">
        <v>101</v>
      </c>
      <c r="B42" s="55"/>
      <c r="C42" s="55"/>
      <c r="D42" s="55"/>
      <c r="E42" s="55"/>
      <c r="F42" s="55"/>
      <c r="G42" s="55"/>
      <c r="H42" s="221"/>
      <c r="I42" s="153">
        <v>613</v>
      </c>
      <c r="J42" s="10" t="s">
        <v>25</v>
      </c>
      <c r="K42" s="110"/>
      <c r="L42" s="157">
        <v>30000</v>
      </c>
      <c r="M42" s="130"/>
      <c r="N42" s="130"/>
      <c r="O42" s="233"/>
      <c r="P42" s="126"/>
    </row>
    <row r="43" spans="1:16" x14ac:dyDescent="0.3">
      <c r="A43" s="67" t="s">
        <v>101</v>
      </c>
      <c r="B43" s="55"/>
      <c r="C43" s="55"/>
      <c r="D43" s="55"/>
      <c r="E43" s="55"/>
      <c r="F43" s="55"/>
      <c r="G43" s="55"/>
      <c r="H43" s="221"/>
      <c r="I43" s="153">
        <v>614</v>
      </c>
      <c r="J43" s="10" t="s">
        <v>26</v>
      </c>
      <c r="K43" s="110"/>
      <c r="L43" s="157">
        <v>3000</v>
      </c>
      <c r="M43" s="130"/>
      <c r="N43" s="130"/>
      <c r="O43" s="233"/>
      <c r="P43" s="126"/>
    </row>
    <row r="44" spans="1:16" x14ac:dyDescent="0.3">
      <c r="A44" s="67"/>
      <c r="B44" s="55"/>
      <c r="C44" s="55"/>
      <c r="D44" s="55"/>
      <c r="E44" s="55"/>
      <c r="F44" s="55"/>
      <c r="G44" s="55"/>
      <c r="H44" s="221"/>
      <c r="I44" s="153">
        <v>63</v>
      </c>
      <c r="J44" s="10" t="s">
        <v>27</v>
      </c>
      <c r="K44" s="110"/>
      <c r="L44" s="157">
        <f>SUM(L45:L47)</f>
        <v>9080000</v>
      </c>
      <c r="M44" s="130">
        <v>9187600</v>
      </c>
      <c r="N44" s="130">
        <f t="shared" si="3"/>
        <v>9279476</v>
      </c>
      <c r="O44" s="233">
        <v>102</v>
      </c>
      <c r="P44" s="126">
        <f t="shared" ref="P44:P57" si="4">N44/M44*100</f>
        <v>101</v>
      </c>
    </row>
    <row r="45" spans="1:16" x14ac:dyDescent="0.3">
      <c r="A45" s="67"/>
      <c r="B45" s="55"/>
      <c r="C45" s="55"/>
      <c r="D45" s="55"/>
      <c r="E45" s="55" t="s">
        <v>263</v>
      </c>
      <c r="F45" s="55"/>
      <c r="G45" s="55"/>
      <c r="H45" s="221"/>
      <c r="I45" s="153" t="s">
        <v>132</v>
      </c>
      <c r="J45" s="10" t="s">
        <v>133</v>
      </c>
      <c r="K45" s="110"/>
      <c r="L45" s="130">
        <v>6900000</v>
      </c>
      <c r="M45" s="130"/>
      <c r="N45" s="130"/>
      <c r="O45" s="233"/>
      <c r="P45" s="126"/>
    </row>
    <row r="46" spans="1:16" x14ac:dyDescent="0.3">
      <c r="A46" s="67" t="s">
        <v>4</v>
      </c>
      <c r="B46" s="55"/>
      <c r="C46" s="55"/>
      <c r="D46" s="55"/>
      <c r="E46" s="55" t="s">
        <v>263</v>
      </c>
      <c r="F46" s="55"/>
      <c r="G46" s="55"/>
      <c r="H46" s="221"/>
      <c r="I46" s="153">
        <v>633</v>
      </c>
      <c r="J46" s="10" t="s">
        <v>28</v>
      </c>
      <c r="K46" s="110"/>
      <c r="L46" s="130">
        <v>2030000</v>
      </c>
      <c r="M46" s="130"/>
      <c r="N46" s="130"/>
      <c r="O46" s="233"/>
      <c r="P46" s="126"/>
    </row>
    <row r="47" spans="1:16" x14ac:dyDescent="0.3">
      <c r="A47" s="67"/>
      <c r="B47" s="55"/>
      <c r="C47" s="55"/>
      <c r="D47" s="55"/>
      <c r="E47" s="55" t="s">
        <v>263</v>
      </c>
      <c r="F47" s="55"/>
      <c r="G47" s="55"/>
      <c r="H47" s="221"/>
      <c r="I47" s="153" t="s">
        <v>29</v>
      </c>
      <c r="J47" s="10" t="s">
        <v>30</v>
      </c>
      <c r="K47" s="110"/>
      <c r="L47" s="130">
        <v>150000</v>
      </c>
      <c r="M47" s="130"/>
      <c r="N47" s="130"/>
      <c r="O47" s="233"/>
      <c r="P47" s="126"/>
    </row>
    <row r="48" spans="1:16" x14ac:dyDescent="0.3">
      <c r="A48" s="67"/>
      <c r="B48" s="55"/>
      <c r="C48" s="55"/>
      <c r="D48" s="55"/>
      <c r="E48" s="55"/>
      <c r="F48" s="55"/>
      <c r="G48" s="55"/>
      <c r="H48" s="221"/>
      <c r="I48" s="153">
        <v>64</v>
      </c>
      <c r="J48" s="10" t="s">
        <v>31</v>
      </c>
      <c r="K48" s="110"/>
      <c r="L48" s="157">
        <f>SUM(L49:L50)</f>
        <v>900750</v>
      </c>
      <c r="M48" s="130">
        <f>L48*1.02</f>
        <v>918765</v>
      </c>
      <c r="N48" s="130">
        <f t="shared" si="3"/>
        <v>927952.65</v>
      </c>
      <c r="O48" s="233">
        <f t="shared" ref="O48:O57" si="5">M48/L48*100</f>
        <v>102</v>
      </c>
      <c r="P48" s="126">
        <f t="shared" si="4"/>
        <v>101</v>
      </c>
    </row>
    <row r="49" spans="1:16" x14ac:dyDescent="0.3">
      <c r="A49" s="67" t="s">
        <v>101</v>
      </c>
      <c r="B49" s="55"/>
      <c r="C49" s="55"/>
      <c r="D49" s="55" t="s">
        <v>15</v>
      </c>
      <c r="E49" s="55"/>
      <c r="F49" s="55"/>
      <c r="G49" s="55"/>
      <c r="H49" s="221"/>
      <c r="I49" s="153">
        <v>641</v>
      </c>
      <c r="J49" s="10" t="s">
        <v>32</v>
      </c>
      <c r="K49" s="110"/>
      <c r="L49" s="125">
        <v>750</v>
      </c>
      <c r="M49" s="130"/>
      <c r="N49" s="130"/>
      <c r="O49" s="233"/>
      <c r="P49" s="126"/>
    </row>
    <row r="50" spans="1:16" x14ac:dyDescent="0.3">
      <c r="A50" s="67" t="s">
        <v>101</v>
      </c>
      <c r="B50" s="55"/>
      <c r="C50" s="55" t="s">
        <v>6</v>
      </c>
      <c r="D50" s="55" t="s">
        <v>15</v>
      </c>
      <c r="E50" s="55"/>
      <c r="F50" s="55"/>
      <c r="G50" s="55"/>
      <c r="H50" s="221"/>
      <c r="I50" s="153">
        <v>642</v>
      </c>
      <c r="J50" s="10" t="s">
        <v>33</v>
      </c>
      <c r="K50" s="110"/>
      <c r="L50" s="125">
        <v>900000</v>
      </c>
      <c r="M50" s="130"/>
      <c r="N50" s="130"/>
      <c r="O50" s="233"/>
      <c r="P50" s="126"/>
    </row>
    <row r="51" spans="1:16" x14ac:dyDescent="0.3">
      <c r="A51" s="67"/>
      <c r="B51" s="55"/>
      <c r="C51" s="55"/>
      <c r="D51" s="55"/>
      <c r="E51" s="55"/>
      <c r="F51" s="55"/>
      <c r="G51" s="55"/>
      <c r="H51" s="221"/>
      <c r="I51" s="153">
        <v>65</v>
      </c>
      <c r="J51" s="10" t="s">
        <v>34</v>
      </c>
      <c r="K51" s="110"/>
      <c r="L51" s="157">
        <f>SUM(L52:L54)</f>
        <v>689000</v>
      </c>
      <c r="M51" s="130">
        <f>L51*1.02</f>
        <v>702780</v>
      </c>
      <c r="N51" s="130">
        <f t="shared" si="3"/>
        <v>709807.8</v>
      </c>
      <c r="O51" s="233">
        <f t="shared" si="5"/>
        <v>102</v>
      </c>
      <c r="P51" s="126">
        <f t="shared" si="4"/>
        <v>101</v>
      </c>
    </row>
    <row r="52" spans="1:16" x14ac:dyDescent="0.3">
      <c r="A52" s="67" t="s">
        <v>101</v>
      </c>
      <c r="B52" s="55" t="s">
        <v>4</v>
      </c>
      <c r="C52" s="55"/>
      <c r="D52" s="55"/>
      <c r="E52" s="55"/>
      <c r="F52" s="55"/>
      <c r="G52" s="55"/>
      <c r="H52" s="221"/>
      <c r="I52" s="153">
        <v>651</v>
      </c>
      <c r="J52" s="10" t="s">
        <v>35</v>
      </c>
      <c r="K52" s="110"/>
      <c r="L52" s="125">
        <v>8000</v>
      </c>
      <c r="M52" s="130"/>
      <c r="N52" s="130"/>
      <c r="O52" s="233"/>
      <c r="P52" s="126"/>
    </row>
    <row r="53" spans="1:16" x14ac:dyDescent="0.3">
      <c r="A53" s="67"/>
      <c r="B53" s="55"/>
      <c r="C53" s="55"/>
      <c r="D53" s="55" t="s">
        <v>15</v>
      </c>
      <c r="E53" s="55"/>
      <c r="F53" s="55"/>
      <c r="G53" s="55"/>
      <c r="H53" s="221"/>
      <c r="I53" s="153" t="s">
        <v>36</v>
      </c>
      <c r="J53" s="537" t="s">
        <v>37</v>
      </c>
      <c r="K53" s="538"/>
      <c r="L53" s="125">
        <v>1000</v>
      </c>
      <c r="M53" s="130"/>
      <c r="N53" s="130"/>
      <c r="O53" s="233"/>
      <c r="P53" s="126"/>
    </row>
    <row r="54" spans="1:16" x14ac:dyDescent="0.3">
      <c r="A54" s="67" t="s">
        <v>101</v>
      </c>
      <c r="B54" s="55"/>
      <c r="C54" s="55"/>
      <c r="D54" s="55" t="s">
        <v>15</v>
      </c>
      <c r="E54" s="55"/>
      <c r="F54" s="55"/>
      <c r="G54" s="55"/>
      <c r="H54" s="221"/>
      <c r="I54" s="153">
        <v>653</v>
      </c>
      <c r="J54" s="10" t="s">
        <v>38</v>
      </c>
      <c r="K54" s="110"/>
      <c r="L54" s="125">
        <v>680000</v>
      </c>
      <c r="M54" s="130"/>
      <c r="N54" s="130"/>
      <c r="O54" s="233"/>
      <c r="P54" s="126"/>
    </row>
    <row r="55" spans="1:16" x14ac:dyDescent="0.3">
      <c r="A55" s="67"/>
      <c r="B55" s="55"/>
      <c r="C55" s="55"/>
      <c r="D55" s="55"/>
      <c r="E55" s="55"/>
      <c r="F55" s="55"/>
      <c r="G55" s="55"/>
      <c r="H55" s="221"/>
      <c r="I55" s="153" t="s">
        <v>39</v>
      </c>
      <c r="J55" s="537" t="s">
        <v>40</v>
      </c>
      <c r="K55" s="538"/>
      <c r="L55" s="125">
        <f>L56</f>
        <v>100000</v>
      </c>
      <c r="M55" s="130">
        <f>L55*1.02</f>
        <v>102000</v>
      </c>
      <c r="N55" s="130">
        <f t="shared" si="3"/>
        <v>103020</v>
      </c>
      <c r="O55" s="233">
        <f t="shared" si="5"/>
        <v>102</v>
      </c>
      <c r="P55" s="126">
        <f t="shared" si="4"/>
        <v>101</v>
      </c>
    </row>
    <row r="56" spans="1:16" x14ac:dyDescent="0.3">
      <c r="A56" s="67"/>
      <c r="B56" s="55"/>
      <c r="C56" s="55"/>
      <c r="D56" s="55"/>
      <c r="E56" s="55"/>
      <c r="F56" s="55" t="s">
        <v>264</v>
      </c>
      <c r="G56" s="55"/>
      <c r="H56" s="221"/>
      <c r="I56" s="153" t="s">
        <v>41</v>
      </c>
      <c r="J56" s="537" t="s">
        <v>42</v>
      </c>
      <c r="K56" s="538"/>
      <c r="L56" s="125">
        <v>100000</v>
      </c>
      <c r="M56" s="130"/>
      <c r="N56" s="130"/>
      <c r="O56" s="233"/>
      <c r="P56" s="126"/>
    </row>
    <row r="57" spans="1:16" x14ac:dyDescent="0.3">
      <c r="A57" s="67"/>
      <c r="B57" s="55"/>
      <c r="C57" s="55"/>
      <c r="D57" s="55"/>
      <c r="E57" s="55"/>
      <c r="F57" s="55"/>
      <c r="G57" s="55"/>
      <c r="H57" s="221"/>
      <c r="I57" s="153" t="s">
        <v>43</v>
      </c>
      <c r="J57" s="10" t="s">
        <v>44</v>
      </c>
      <c r="K57" s="110"/>
      <c r="L57" s="125">
        <f>SUM(L58:L59)</f>
        <v>95000</v>
      </c>
      <c r="M57" s="130">
        <f>L57*1.02</f>
        <v>96900</v>
      </c>
      <c r="N57" s="130">
        <f t="shared" si="3"/>
        <v>97869</v>
      </c>
      <c r="O57" s="233">
        <f t="shared" si="5"/>
        <v>102</v>
      </c>
      <c r="P57" s="126">
        <f t="shared" si="4"/>
        <v>101</v>
      </c>
    </row>
    <row r="58" spans="1:16" x14ac:dyDescent="0.3">
      <c r="A58" s="67" t="s">
        <v>101</v>
      </c>
      <c r="B58" s="55"/>
      <c r="C58" s="55"/>
      <c r="D58" s="55"/>
      <c r="E58" s="55"/>
      <c r="F58" s="55"/>
      <c r="G58" s="55"/>
      <c r="H58" s="221"/>
      <c r="I58" s="153" t="s">
        <v>293</v>
      </c>
      <c r="J58" s="10" t="s">
        <v>294</v>
      </c>
      <c r="K58" s="110"/>
      <c r="L58" s="125">
        <v>15000</v>
      </c>
      <c r="M58" s="130"/>
      <c r="N58" s="130"/>
      <c r="O58" s="233"/>
      <c r="P58" s="126"/>
    </row>
    <row r="59" spans="1:16" x14ac:dyDescent="0.3">
      <c r="A59" s="67" t="s">
        <v>101</v>
      </c>
      <c r="B59" s="55"/>
      <c r="C59" s="55"/>
      <c r="D59" s="55"/>
      <c r="E59" s="55"/>
      <c r="F59" s="55"/>
      <c r="G59" s="55"/>
      <c r="H59" s="221"/>
      <c r="I59" s="153" t="s">
        <v>45</v>
      </c>
      <c r="J59" s="10" t="s">
        <v>304</v>
      </c>
      <c r="K59" s="110"/>
      <c r="L59" s="125">
        <v>80000</v>
      </c>
      <c r="M59" s="130"/>
      <c r="N59" s="130"/>
      <c r="O59" s="313"/>
      <c r="P59" s="129"/>
    </row>
    <row r="60" spans="1:16" x14ac:dyDescent="0.3">
      <c r="A60" s="248"/>
      <c r="B60" s="249"/>
      <c r="C60" s="249"/>
      <c r="D60" s="249"/>
      <c r="E60" s="249"/>
      <c r="F60" s="249"/>
      <c r="G60" s="249" t="s">
        <v>265</v>
      </c>
      <c r="H60" s="250"/>
      <c r="I60" s="77">
        <v>7</v>
      </c>
      <c r="J60" s="240" t="s">
        <v>13</v>
      </c>
      <c r="K60" s="220"/>
      <c r="L60" s="241">
        <f>L61</f>
        <v>20000</v>
      </c>
      <c r="M60" s="242">
        <f>L60*1.02</f>
        <v>20400</v>
      </c>
      <c r="N60" s="242">
        <f>M60*1.01</f>
        <v>20604</v>
      </c>
      <c r="O60" s="369">
        <f>M60/L60*100</f>
        <v>102</v>
      </c>
      <c r="P60" s="251">
        <f>N60/M60*100</f>
        <v>101</v>
      </c>
    </row>
    <row r="61" spans="1:16" x14ac:dyDescent="0.3">
      <c r="A61" s="67"/>
      <c r="B61" s="55"/>
      <c r="C61" s="55" t="s">
        <v>4</v>
      </c>
      <c r="D61" s="55"/>
      <c r="E61" s="55"/>
      <c r="F61" s="55"/>
      <c r="G61" s="55"/>
      <c r="H61" s="221"/>
      <c r="I61" s="153">
        <v>72</v>
      </c>
      <c r="J61" s="10" t="s">
        <v>46</v>
      </c>
      <c r="K61" s="110"/>
      <c r="L61" s="157">
        <f>L62</f>
        <v>20000</v>
      </c>
      <c r="M61" s="113">
        <f>L61*1.02</f>
        <v>20400</v>
      </c>
      <c r="N61" s="113">
        <f>M61*1.01</f>
        <v>20604</v>
      </c>
      <c r="O61" s="370">
        <f>M61/L61*100</f>
        <v>102</v>
      </c>
      <c r="P61" s="371">
        <f>N61/M61*100</f>
        <v>101</v>
      </c>
    </row>
    <row r="62" spans="1:16" x14ac:dyDescent="0.3">
      <c r="A62" s="111"/>
      <c r="B62" s="68"/>
      <c r="C62" s="68"/>
      <c r="D62" s="68"/>
      <c r="E62" s="68"/>
      <c r="F62" s="68"/>
      <c r="G62" s="68" t="s">
        <v>265</v>
      </c>
      <c r="H62" s="222"/>
      <c r="I62" s="99" t="s">
        <v>47</v>
      </c>
      <c r="J62" s="226" t="s">
        <v>48</v>
      </c>
      <c r="K62" s="98"/>
      <c r="L62" s="297">
        <v>20000</v>
      </c>
      <c r="M62" s="320"/>
      <c r="N62" s="364"/>
      <c r="O62" s="352"/>
      <c r="P62" s="135"/>
    </row>
    <row r="63" spans="1:16" ht="13.2" customHeight="1" x14ac:dyDescent="0.3">
      <c r="A63" s="248" t="s">
        <v>101</v>
      </c>
      <c r="B63" s="249"/>
      <c r="C63" s="249" t="s">
        <v>6</v>
      </c>
      <c r="D63" s="249" t="s">
        <v>15</v>
      </c>
      <c r="E63" s="249" t="s">
        <v>263</v>
      </c>
      <c r="F63" s="249"/>
      <c r="G63" s="249" t="s">
        <v>265</v>
      </c>
      <c r="H63" s="250"/>
      <c r="I63" s="77">
        <v>3</v>
      </c>
      <c r="J63" s="240" t="s">
        <v>14</v>
      </c>
      <c r="K63" s="220"/>
      <c r="L63" s="241">
        <f>L64+L70+L75+L79+L81+L77</f>
        <v>7400000</v>
      </c>
      <c r="M63" s="242">
        <f>L63*1.01</f>
        <v>7474000</v>
      </c>
      <c r="N63" s="243">
        <f>M63*1.01</f>
        <v>7548740</v>
      </c>
      <c r="O63" s="252">
        <f>M63/L63*100</f>
        <v>101</v>
      </c>
      <c r="P63" s="253">
        <f>N63/M63*100</f>
        <v>101</v>
      </c>
    </row>
    <row r="64" spans="1:16" ht="13.8" customHeight="1" x14ac:dyDescent="0.3">
      <c r="A64" s="67"/>
      <c r="B64" s="55"/>
      <c r="C64" s="55"/>
      <c r="D64" s="55"/>
      <c r="E64" s="55"/>
      <c r="F64" s="55"/>
      <c r="G64" s="55"/>
      <c r="H64" s="221"/>
      <c r="I64" s="153">
        <v>31</v>
      </c>
      <c r="J64" s="10" t="s">
        <v>49</v>
      </c>
      <c r="K64" s="110"/>
      <c r="L64" s="157">
        <f>SUM(L65:L69)</f>
        <v>835000</v>
      </c>
      <c r="M64" s="113">
        <f>L64*1.01</f>
        <v>843350</v>
      </c>
      <c r="N64" s="176">
        <f>M64*1.01</f>
        <v>851783.5</v>
      </c>
      <c r="O64" s="212">
        <f>M64/L64*100</f>
        <v>101</v>
      </c>
      <c r="P64" s="126">
        <f>N64/M64*100</f>
        <v>101</v>
      </c>
    </row>
    <row r="65" spans="1:16" ht="13.8" customHeight="1" x14ac:dyDescent="0.3">
      <c r="A65" s="67" t="s">
        <v>101</v>
      </c>
      <c r="B65" s="55"/>
      <c r="C65" s="55" t="s">
        <v>4</v>
      </c>
      <c r="D65" s="55"/>
      <c r="E65" s="55"/>
      <c r="F65" s="55"/>
      <c r="G65" s="55"/>
      <c r="H65" s="221"/>
      <c r="I65" s="153">
        <v>311</v>
      </c>
      <c r="J65" s="537" t="s">
        <v>50</v>
      </c>
      <c r="K65" s="538"/>
      <c r="L65" s="157">
        <v>550000</v>
      </c>
      <c r="M65" s="113"/>
      <c r="N65" s="176"/>
      <c r="O65" s="212"/>
      <c r="P65" s="126"/>
    </row>
    <row r="66" spans="1:16" ht="13.8" customHeight="1" x14ac:dyDescent="0.3">
      <c r="A66" s="67" t="s">
        <v>101</v>
      </c>
      <c r="B66" s="55"/>
      <c r="C66" s="55"/>
      <c r="D66" s="55"/>
      <c r="E66" s="55" t="s">
        <v>263</v>
      </c>
      <c r="F66" s="55"/>
      <c r="G66" s="55"/>
      <c r="H66" s="221"/>
      <c r="I66" s="153" t="s">
        <v>51</v>
      </c>
      <c r="J66" s="10" t="s">
        <v>52</v>
      </c>
      <c r="K66" s="110"/>
      <c r="L66" s="157">
        <v>130000</v>
      </c>
      <c r="M66" s="113"/>
      <c r="N66" s="176"/>
      <c r="O66" s="212"/>
      <c r="P66" s="126"/>
    </row>
    <row r="67" spans="1:16" ht="13.8" customHeight="1" x14ac:dyDescent="0.3">
      <c r="A67" s="67" t="s">
        <v>101</v>
      </c>
      <c r="B67" s="55"/>
      <c r="C67" s="55"/>
      <c r="D67" s="55"/>
      <c r="E67" s="55"/>
      <c r="F67" s="55"/>
      <c r="G67" s="55"/>
      <c r="H67" s="221"/>
      <c r="I67" s="153">
        <v>312</v>
      </c>
      <c r="J67" s="10" t="s">
        <v>53</v>
      </c>
      <c r="K67" s="110"/>
      <c r="L67" s="157">
        <v>30000</v>
      </c>
      <c r="M67" s="113"/>
      <c r="N67" s="176"/>
      <c r="O67" s="212"/>
      <c r="P67" s="126"/>
    </row>
    <row r="68" spans="1:16" ht="13.8" customHeight="1" x14ac:dyDescent="0.3">
      <c r="A68" s="67" t="s">
        <v>101</v>
      </c>
      <c r="B68" s="55"/>
      <c r="C68" s="55"/>
      <c r="D68" s="55"/>
      <c r="E68" s="55"/>
      <c r="F68" s="55"/>
      <c r="G68" s="55"/>
      <c r="H68" s="221"/>
      <c r="I68" s="153">
        <v>313</v>
      </c>
      <c r="J68" s="10" t="s">
        <v>54</v>
      </c>
      <c r="K68" s="110"/>
      <c r="L68" s="157">
        <v>100000</v>
      </c>
      <c r="M68" s="113"/>
      <c r="N68" s="176"/>
      <c r="O68" s="212"/>
      <c r="P68" s="126"/>
    </row>
    <row r="69" spans="1:16" ht="13.8" customHeight="1" x14ac:dyDescent="0.3">
      <c r="A69" s="67" t="s">
        <v>101</v>
      </c>
      <c r="B69" s="55"/>
      <c r="C69" s="55"/>
      <c r="D69" s="55"/>
      <c r="E69" s="55" t="s">
        <v>263</v>
      </c>
      <c r="F69" s="55"/>
      <c r="G69" s="55"/>
      <c r="H69" s="221"/>
      <c r="I69" s="153" t="s">
        <v>55</v>
      </c>
      <c r="J69" s="10" t="s">
        <v>56</v>
      </c>
      <c r="K69" s="110"/>
      <c r="L69" s="157">
        <v>25000</v>
      </c>
      <c r="M69" s="113"/>
      <c r="N69" s="176"/>
      <c r="O69" s="212"/>
      <c r="P69" s="126"/>
    </row>
    <row r="70" spans="1:16" ht="13.8" customHeight="1" x14ac:dyDescent="0.3">
      <c r="A70" s="67"/>
      <c r="B70" s="55"/>
      <c r="C70" s="55"/>
      <c r="D70" s="55"/>
      <c r="E70" s="55"/>
      <c r="F70" s="55"/>
      <c r="G70" s="55"/>
      <c r="H70" s="221"/>
      <c r="I70" s="153">
        <v>32</v>
      </c>
      <c r="J70" s="10" t="s">
        <v>57</v>
      </c>
      <c r="K70" s="110"/>
      <c r="L70" s="157">
        <f>SUM(L71:L74)</f>
        <v>3398000</v>
      </c>
      <c r="M70" s="113">
        <f>L70*1.01</f>
        <v>3431980</v>
      </c>
      <c r="N70" s="176">
        <f t="shared" ref="M70:N81" si="6">M70*1.01</f>
        <v>3466299.8</v>
      </c>
      <c r="O70" s="212">
        <f t="shared" ref="O70:O81" si="7">M70/L70*100</f>
        <v>101</v>
      </c>
      <c r="P70" s="126">
        <f t="shared" ref="P70:P81" si="8">N70/M70*100</f>
        <v>101</v>
      </c>
    </row>
    <row r="71" spans="1:16" ht="13.8" customHeight="1" x14ac:dyDescent="0.3">
      <c r="A71" s="67" t="s">
        <v>101</v>
      </c>
      <c r="B71" s="55"/>
      <c r="C71" s="55"/>
      <c r="D71" s="55"/>
      <c r="E71" s="55"/>
      <c r="F71" s="55"/>
      <c r="G71" s="55"/>
      <c r="H71" s="221"/>
      <c r="I71" s="153">
        <v>321</v>
      </c>
      <c r="J71" s="10" t="s">
        <v>58</v>
      </c>
      <c r="K71" s="110"/>
      <c r="L71" s="157">
        <v>30000</v>
      </c>
      <c r="M71" s="113"/>
      <c r="N71" s="176"/>
      <c r="O71" s="212"/>
      <c r="P71" s="126"/>
    </row>
    <row r="72" spans="1:16" ht="13.8" customHeight="1" x14ac:dyDescent="0.3">
      <c r="A72" s="67" t="s">
        <v>101</v>
      </c>
      <c r="B72" s="55"/>
      <c r="C72" s="55" t="s">
        <v>6</v>
      </c>
      <c r="D72" s="55"/>
      <c r="E72" s="55"/>
      <c r="F72" s="55"/>
      <c r="G72" s="55"/>
      <c r="H72" s="221"/>
      <c r="I72" s="153">
        <v>322</v>
      </c>
      <c r="J72" s="10" t="s">
        <v>59</v>
      </c>
      <c r="K72" s="110"/>
      <c r="L72" s="157">
        <v>380000</v>
      </c>
      <c r="M72" s="113"/>
      <c r="N72" s="176"/>
      <c r="O72" s="212"/>
      <c r="P72" s="126"/>
    </row>
    <row r="73" spans="1:16" ht="13.8" customHeight="1" x14ac:dyDescent="0.3">
      <c r="A73" s="67" t="s">
        <v>101</v>
      </c>
      <c r="B73" s="55"/>
      <c r="C73" s="55" t="s">
        <v>6</v>
      </c>
      <c r="D73" s="55" t="s">
        <v>15</v>
      </c>
      <c r="E73" s="55"/>
      <c r="F73" s="55" t="s">
        <v>264</v>
      </c>
      <c r="G73" s="55" t="s">
        <v>265</v>
      </c>
      <c r="H73" s="221"/>
      <c r="I73" s="153">
        <v>323</v>
      </c>
      <c r="J73" s="10" t="s">
        <v>60</v>
      </c>
      <c r="K73" s="110"/>
      <c r="L73" s="157">
        <v>2648000</v>
      </c>
      <c r="M73" s="113"/>
      <c r="N73" s="176"/>
      <c r="O73" s="212"/>
      <c r="P73" s="126"/>
    </row>
    <row r="74" spans="1:16" ht="13.8" customHeight="1" x14ac:dyDescent="0.3">
      <c r="A74" s="67" t="s">
        <v>101</v>
      </c>
      <c r="B74" s="55"/>
      <c r="C74" s="55" t="s">
        <v>6</v>
      </c>
      <c r="D74" s="55" t="s">
        <v>15</v>
      </c>
      <c r="E74" s="55"/>
      <c r="F74" s="55"/>
      <c r="G74" s="55"/>
      <c r="H74" s="221"/>
      <c r="I74" s="153">
        <v>329</v>
      </c>
      <c r="J74" s="10" t="s">
        <v>61</v>
      </c>
      <c r="K74" s="110"/>
      <c r="L74" s="157">
        <v>340000</v>
      </c>
      <c r="M74" s="113"/>
      <c r="N74" s="176"/>
      <c r="O74" s="212"/>
      <c r="P74" s="126"/>
    </row>
    <row r="75" spans="1:16" ht="13.8" customHeight="1" x14ac:dyDescent="0.3">
      <c r="A75" s="67"/>
      <c r="B75" s="55"/>
      <c r="C75" s="55"/>
      <c r="D75" s="55"/>
      <c r="E75" s="55"/>
      <c r="F75" s="55"/>
      <c r="G75" s="55"/>
      <c r="H75" s="221"/>
      <c r="I75" s="153">
        <v>34</v>
      </c>
      <c r="J75" s="10" t="s">
        <v>62</v>
      </c>
      <c r="K75" s="110"/>
      <c r="L75" s="157">
        <f>SUM(L76)</f>
        <v>12000</v>
      </c>
      <c r="M75" s="113">
        <f t="shared" si="6"/>
        <v>12120</v>
      </c>
      <c r="N75" s="176">
        <f t="shared" si="6"/>
        <v>12241.2</v>
      </c>
      <c r="O75" s="212">
        <f t="shared" si="7"/>
        <v>101</v>
      </c>
      <c r="P75" s="126">
        <f t="shared" si="8"/>
        <v>101</v>
      </c>
    </row>
    <row r="76" spans="1:16" ht="13.8" customHeight="1" x14ac:dyDescent="0.3">
      <c r="A76" s="67" t="s">
        <v>101</v>
      </c>
      <c r="B76" s="55"/>
      <c r="C76" s="55"/>
      <c r="D76" s="55"/>
      <c r="E76" s="55"/>
      <c r="F76" s="55"/>
      <c r="G76" s="55"/>
      <c r="H76" s="221"/>
      <c r="I76" s="153">
        <v>343</v>
      </c>
      <c r="J76" s="10" t="s">
        <v>63</v>
      </c>
      <c r="K76" s="110"/>
      <c r="L76" s="157">
        <v>12000</v>
      </c>
      <c r="M76" s="113"/>
      <c r="N76" s="176"/>
      <c r="O76" s="212"/>
      <c r="P76" s="126"/>
    </row>
    <row r="77" spans="1:16" ht="13.8" customHeight="1" x14ac:dyDescent="0.3">
      <c r="A77" s="67"/>
      <c r="B77" s="55"/>
      <c r="C77" s="55"/>
      <c r="D77" s="55"/>
      <c r="E77" s="55"/>
      <c r="F77" s="55"/>
      <c r="G77" s="55"/>
      <c r="H77" s="221"/>
      <c r="I77" s="153" t="s">
        <v>146</v>
      </c>
      <c r="J77" s="537" t="s">
        <v>148</v>
      </c>
      <c r="K77" s="538"/>
      <c r="L77" s="157">
        <f>L78</f>
        <v>200000</v>
      </c>
      <c r="M77" s="113">
        <f t="shared" si="6"/>
        <v>202000</v>
      </c>
      <c r="N77" s="176">
        <f t="shared" si="6"/>
        <v>204020</v>
      </c>
      <c r="O77" s="212">
        <f>M77/L77*100</f>
        <v>101</v>
      </c>
      <c r="P77" s="126">
        <f>N77/M77*100</f>
        <v>101</v>
      </c>
    </row>
    <row r="78" spans="1:16" ht="13.8" customHeight="1" x14ac:dyDescent="0.3">
      <c r="A78" s="67" t="s">
        <v>101</v>
      </c>
      <c r="B78" s="55"/>
      <c r="C78" s="55"/>
      <c r="D78" s="55"/>
      <c r="E78" s="55"/>
      <c r="F78" s="55"/>
      <c r="G78" s="55"/>
      <c r="H78" s="221"/>
      <c r="I78" s="153" t="s">
        <v>147</v>
      </c>
      <c r="J78" s="537" t="s">
        <v>149</v>
      </c>
      <c r="K78" s="538"/>
      <c r="L78" s="157">
        <v>200000</v>
      </c>
      <c r="M78" s="113"/>
      <c r="N78" s="176"/>
      <c r="O78" s="212"/>
      <c r="P78" s="126"/>
    </row>
    <row r="79" spans="1:16" ht="13.8" customHeight="1" x14ac:dyDescent="0.3">
      <c r="A79" s="67"/>
      <c r="B79" s="55"/>
      <c r="C79" s="55"/>
      <c r="D79" s="55"/>
      <c r="E79" s="55"/>
      <c r="F79" s="55"/>
      <c r="G79" s="55"/>
      <c r="H79" s="221"/>
      <c r="I79" s="153">
        <v>37</v>
      </c>
      <c r="J79" s="10" t="s">
        <v>64</v>
      </c>
      <c r="K79" s="110"/>
      <c r="L79" s="157">
        <f>SUM(L80)</f>
        <v>1000000</v>
      </c>
      <c r="M79" s="113">
        <f t="shared" si="6"/>
        <v>1010000</v>
      </c>
      <c r="N79" s="176">
        <f t="shared" si="6"/>
        <v>1020100</v>
      </c>
      <c r="O79" s="212">
        <f t="shared" si="7"/>
        <v>101</v>
      </c>
      <c r="P79" s="126">
        <f t="shared" si="8"/>
        <v>101</v>
      </c>
    </row>
    <row r="80" spans="1:16" ht="13.8" customHeight="1" x14ac:dyDescent="0.3">
      <c r="A80" s="67" t="s">
        <v>101</v>
      </c>
      <c r="B80" s="55"/>
      <c r="C80" s="55" t="s">
        <v>6</v>
      </c>
      <c r="D80" s="55" t="s">
        <v>15</v>
      </c>
      <c r="E80" s="55"/>
      <c r="F80" s="55"/>
      <c r="G80" s="55"/>
      <c r="H80" s="221"/>
      <c r="I80" s="153">
        <v>372</v>
      </c>
      <c r="J80" s="10" t="s">
        <v>65</v>
      </c>
      <c r="K80" s="110"/>
      <c r="L80" s="157">
        <v>1000000</v>
      </c>
      <c r="M80" s="113"/>
      <c r="N80" s="176"/>
      <c r="O80" s="212"/>
      <c r="P80" s="126"/>
    </row>
    <row r="81" spans="1:16" ht="13.8" customHeight="1" x14ac:dyDescent="0.3">
      <c r="A81" s="67"/>
      <c r="B81" s="55"/>
      <c r="C81" s="55"/>
      <c r="D81" s="55"/>
      <c r="E81" s="55"/>
      <c r="F81" s="55"/>
      <c r="G81" s="55"/>
      <c r="H81" s="221"/>
      <c r="I81" s="153">
        <v>38</v>
      </c>
      <c r="J81" s="10" t="s">
        <v>66</v>
      </c>
      <c r="K81" s="110"/>
      <c r="L81" s="157">
        <f>SUM(L82:L84)</f>
        <v>1955000</v>
      </c>
      <c r="M81" s="113">
        <f t="shared" si="6"/>
        <v>1974550</v>
      </c>
      <c r="N81" s="176">
        <f t="shared" si="6"/>
        <v>1994295.5</v>
      </c>
      <c r="O81" s="212">
        <f t="shared" si="7"/>
        <v>101</v>
      </c>
      <c r="P81" s="126">
        <f t="shared" si="8"/>
        <v>101</v>
      </c>
    </row>
    <row r="82" spans="1:16" ht="13.8" customHeight="1" x14ac:dyDescent="0.3">
      <c r="A82" s="67" t="s">
        <v>101</v>
      </c>
      <c r="B82" s="55"/>
      <c r="C82" s="55"/>
      <c r="D82" s="55" t="s">
        <v>15</v>
      </c>
      <c r="E82" s="55"/>
      <c r="F82" s="55"/>
      <c r="G82" s="55"/>
      <c r="H82" s="221"/>
      <c r="I82" s="153">
        <v>381</v>
      </c>
      <c r="J82" s="10" t="s">
        <v>67</v>
      </c>
      <c r="K82" s="110"/>
      <c r="L82" s="157">
        <v>645000</v>
      </c>
      <c r="M82" s="113"/>
      <c r="N82" s="176"/>
      <c r="O82" s="212"/>
      <c r="P82" s="126"/>
    </row>
    <row r="83" spans="1:16" ht="13.8" customHeight="1" x14ac:dyDescent="0.3">
      <c r="A83" s="67" t="s">
        <v>101</v>
      </c>
      <c r="B83" s="55"/>
      <c r="C83" s="55"/>
      <c r="D83" s="55"/>
      <c r="E83" s="55"/>
      <c r="F83" s="55"/>
      <c r="G83" s="55"/>
      <c r="H83" s="221"/>
      <c r="I83" s="153" t="s">
        <v>68</v>
      </c>
      <c r="J83" s="537" t="s">
        <v>69</v>
      </c>
      <c r="K83" s="538"/>
      <c r="L83" s="157">
        <v>10000</v>
      </c>
      <c r="M83" s="113"/>
      <c r="N83" s="176"/>
      <c r="O83" s="212"/>
      <c r="P83" s="126"/>
    </row>
    <row r="84" spans="1:16" ht="13.8" customHeight="1" x14ac:dyDescent="0.3">
      <c r="A84" s="67"/>
      <c r="B84" s="55"/>
      <c r="C84" s="55"/>
      <c r="D84" s="55" t="s">
        <v>15</v>
      </c>
      <c r="E84" s="55"/>
      <c r="F84" s="55" t="s">
        <v>4</v>
      </c>
      <c r="G84" s="55" t="s">
        <v>265</v>
      </c>
      <c r="H84" s="221"/>
      <c r="I84" s="153">
        <v>386</v>
      </c>
      <c r="J84" s="10" t="s">
        <v>70</v>
      </c>
      <c r="K84" s="110"/>
      <c r="L84" s="157">
        <v>1300000</v>
      </c>
      <c r="M84" s="113"/>
      <c r="N84" s="176"/>
      <c r="O84" s="212"/>
      <c r="P84" s="126"/>
    </row>
    <row r="85" spans="1:16" ht="13.2" customHeight="1" x14ac:dyDescent="0.3">
      <c r="A85" s="248"/>
      <c r="B85" s="249"/>
      <c r="C85" s="249"/>
      <c r="D85" s="249"/>
      <c r="E85" s="249"/>
      <c r="F85" s="249" t="s">
        <v>264</v>
      </c>
      <c r="G85" s="249" t="s">
        <v>265</v>
      </c>
      <c r="H85" s="250"/>
      <c r="I85" s="77">
        <v>4</v>
      </c>
      <c r="J85" s="240" t="s">
        <v>16</v>
      </c>
      <c r="K85" s="220"/>
      <c r="L85" s="241">
        <f>L86</f>
        <v>4017750</v>
      </c>
      <c r="M85" s="324">
        <f>M86</f>
        <v>4098105</v>
      </c>
      <c r="N85" s="251">
        <f>M85*1.01</f>
        <v>4139086.05</v>
      </c>
      <c r="O85" s="311">
        <f>M85/L85*100</f>
        <v>102</v>
      </c>
      <c r="P85" s="253">
        <f>N85/M85*100</f>
        <v>101</v>
      </c>
    </row>
    <row r="86" spans="1:16" ht="13.8" customHeight="1" x14ac:dyDescent="0.3">
      <c r="A86" s="67"/>
      <c r="B86" s="55"/>
      <c r="C86" s="55"/>
      <c r="D86" s="55"/>
      <c r="E86" s="55"/>
      <c r="F86" s="55"/>
      <c r="G86" s="55"/>
      <c r="H86" s="221"/>
      <c r="I86" s="153">
        <v>42</v>
      </c>
      <c r="J86" s="10" t="s">
        <v>71</v>
      </c>
      <c r="K86" s="110"/>
      <c r="L86" s="157">
        <f>SUM(L87:L90)</f>
        <v>4017750</v>
      </c>
      <c r="M86" s="223">
        <f>L86*1.02</f>
        <v>4098105</v>
      </c>
      <c r="N86" s="229">
        <f>M86*1.01</f>
        <v>4139086.05</v>
      </c>
      <c r="O86" s="325">
        <f>M86/L86*100</f>
        <v>102</v>
      </c>
      <c r="P86" s="133">
        <f>N86/M86*100</f>
        <v>101</v>
      </c>
    </row>
    <row r="87" spans="1:16" ht="13.8" customHeight="1" x14ac:dyDescent="0.3">
      <c r="A87" s="67"/>
      <c r="B87" s="55"/>
      <c r="C87" s="55"/>
      <c r="D87" s="55"/>
      <c r="E87" s="55"/>
      <c r="F87" s="55" t="s">
        <v>264</v>
      </c>
      <c r="G87" s="55" t="s">
        <v>265</v>
      </c>
      <c r="H87" s="221"/>
      <c r="I87" s="153">
        <v>421</v>
      </c>
      <c r="J87" s="10" t="s">
        <v>72</v>
      </c>
      <c r="K87" s="110"/>
      <c r="L87" s="157">
        <v>3385000</v>
      </c>
      <c r="M87" s="114" t="s">
        <v>4</v>
      </c>
      <c r="N87" s="134" t="s">
        <v>4</v>
      </c>
      <c r="O87" s="234"/>
      <c r="P87" s="13"/>
    </row>
    <row r="88" spans="1:16" ht="13.8" customHeight="1" x14ac:dyDescent="0.3">
      <c r="A88" s="67"/>
      <c r="B88" s="55"/>
      <c r="C88" s="55"/>
      <c r="D88" s="55"/>
      <c r="E88" s="55"/>
      <c r="F88" s="55"/>
      <c r="G88" s="55" t="s">
        <v>265</v>
      </c>
      <c r="H88" s="221"/>
      <c r="I88" s="153" t="s">
        <v>73</v>
      </c>
      <c r="J88" s="10" t="s">
        <v>74</v>
      </c>
      <c r="K88" s="110"/>
      <c r="L88" s="157">
        <v>60000</v>
      </c>
      <c r="M88" s="114" t="s">
        <v>4</v>
      </c>
      <c r="N88" s="134" t="s">
        <v>4</v>
      </c>
      <c r="O88" s="234"/>
      <c r="P88" s="13"/>
    </row>
    <row r="89" spans="1:16" ht="13.8" customHeight="1" x14ac:dyDescent="0.3">
      <c r="A89" s="67"/>
      <c r="B89" s="55"/>
      <c r="C89" s="55"/>
      <c r="D89" s="55"/>
      <c r="E89" s="55"/>
      <c r="F89" s="55"/>
      <c r="G89" s="55"/>
      <c r="H89" s="221"/>
      <c r="I89" s="153" t="s">
        <v>343</v>
      </c>
      <c r="J89" s="10" t="s">
        <v>352</v>
      </c>
      <c r="K89" s="110"/>
      <c r="L89" s="157">
        <v>90000</v>
      </c>
      <c r="M89" s="114"/>
      <c r="N89" s="134"/>
      <c r="O89" s="234"/>
      <c r="P89" s="13"/>
    </row>
    <row r="90" spans="1:16" ht="13.8" customHeight="1" x14ac:dyDescent="0.3">
      <c r="A90" s="67"/>
      <c r="B90" s="55"/>
      <c r="C90" s="55"/>
      <c r="D90" s="55"/>
      <c r="E90" s="55"/>
      <c r="F90" s="55"/>
      <c r="G90" s="55" t="s">
        <v>265</v>
      </c>
      <c r="H90" s="221"/>
      <c r="I90" s="153" t="s">
        <v>75</v>
      </c>
      <c r="J90" s="537" t="s">
        <v>76</v>
      </c>
      <c r="K90" s="538"/>
      <c r="L90" s="157">
        <v>482750</v>
      </c>
      <c r="M90" s="224" t="s">
        <v>4</v>
      </c>
      <c r="N90" s="230" t="s">
        <v>4</v>
      </c>
      <c r="O90" s="234"/>
      <c r="P90" s="13"/>
    </row>
    <row r="91" spans="1:16" ht="13.8" customHeight="1" x14ac:dyDescent="0.3">
      <c r="A91" s="69"/>
      <c r="B91" s="70"/>
      <c r="C91" s="70"/>
      <c r="D91" s="70"/>
      <c r="E91" s="70"/>
      <c r="F91" s="70"/>
      <c r="G91" s="70"/>
      <c r="H91" s="70"/>
      <c r="I91" s="15" t="s">
        <v>141</v>
      </c>
      <c r="J91" s="15"/>
      <c r="K91" s="15"/>
      <c r="L91" s="15"/>
      <c r="M91" s="16"/>
      <c r="N91" s="17"/>
      <c r="O91" s="18"/>
      <c r="P91" s="19"/>
    </row>
    <row r="92" spans="1:16" ht="13.8" customHeight="1" x14ac:dyDescent="0.3">
      <c r="A92" s="256"/>
      <c r="B92" s="257"/>
      <c r="C92" s="257"/>
      <c r="D92" s="257"/>
      <c r="E92" s="257"/>
      <c r="F92" s="257"/>
      <c r="G92" s="257"/>
      <c r="H92" s="258" t="s">
        <v>143</v>
      </c>
      <c r="I92" s="259" t="s">
        <v>143</v>
      </c>
      <c r="J92" s="260" t="s">
        <v>18</v>
      </c>
      <c r="K92" s="261"/>
      <c r="L92" s="262">
        <f>L93</f>
        <v>0</v>
      </c>
      <c r="M92" s="263">
        <f>L92*1.01</f>
        <v>0</v>
      </c>
      <c r="N92" s="264">
        <f>M92*1.01</f>
        <v>0</v>
      </c>
      <c r="O92" s="318">
        <v>0</v>
      </c>
      <c r="P92" s="319">
        <v>0</v>
      </c>
    </row>
    <row r="93" spans="1:16" ht="13.8" customHeight="1" x14ac:dyDescent="0.3">
      <c r="A93" s="67"/>
      <c r="B93" s="55"/>
      <c r="C93" s="55"/>
      <c r="D93" s="55"/>
      <c r="E93" s="55"/>
      <c r="F93" s="55"/>
      <c r="G93" s="55"/>
      <c r="H93" s="221"/>
      <c r="I93" s="154" t="s">
        <v>77</v>
      </c>
      <c r="J93" s="10" t="s">
        <v>78</v>
      </c>
      <c r="K93" s="110"/>
      <c r="L93" s="231">
        <f>L94</f>
        <v>0</v>
      </c>
      <c r="M93" s="225">
        <f>L93*1.01</f>
        <v>0</v>
      </c>
      <c r="N93" s="225">
        <f>M93*1.01</f>
        <v>0</v>
      </c>
      <c r="O93" s="367">
        <v>0</v>
      </c>
      <c r="P93" s="368">
        <v>0</v>
      </c>
    </row>
    <row r="94" spans="1:16" ht="13.8" customHeight="1" x14ac:dyDescent="0.3">
      <c r="A94" s="67"/>
      <c r="B94" s="55"/>
      <c r="C94" s="55"/>
      <c r="D94" s="55"/>
      <c r="E94" s="55"/>
      <c r="F94" s="55"/>
      <c r="G94" s="55"/>
      <c r="H94" s="221" t="s">
        <v>143</v>
      </c>
      <c r="I94" s="154" t="s">
        <v>79</v>
      </c>
      <c r="J94" s="10" t="s">
        <v>80</v>
      </c>
      <c r="K94" s="110"/>
      <c r="L94" s="231">
        <v>0</v>
      </c>
      <c r="M94" s="225"/>
      <c r="N94" s="366"/>
      <c r="O94" s="235"/>
      <c r="P94" s="236"/>
    </row>
    <row r="95" spans="1:16" ht="13.8" customHeight="1" x14ac:dyDescent="0.3">
      <c r="A95" s="248"/>
      <c r="B95" s="249"/>
      <c r="C95" s="249"/>
      <c r="D95" s="249"/>
      <c r="E95" s="249"/>
      <c r="F95" s="249"/>
      <c r="G95" s="249"/>
      <c r="H95" s="250" t="s">
        <v>143</v>
      </c>
      <c r="I95" s="77">
        <v>5</v>
      </c>
      <c r="J95" s="240" t="s">
        <v>19</v>
      </c>
      <c r="K95" s="220"/>
      <c r="L95" s="254">
        <f>L96</f>
        <v>0</v>
      </c>
      <c r="M95" s="255">
        <f>L95*1.01</f>
        <v>0</v>
      </c>
      <c r="N95" s="255">
        <f>M95*1.01</f>
        <v>0</v>
      </c>
      <c r="O95" s="318">
        <v>0</v>
      </c>
      <c r="P95" s="319">
        <v>0</v>
      </c>
    </row>
    <row r="96" spans="1:16" ht="13.8" customHeight="1" x14ac:dyDescent="0.3">
      <c r="A96" s="108"/>
      <c r="B96" s="109"/>
      <c r="C96" s="109"/>
      <c r="D96" s="109"/>
      <c r="E96" s="109"/>
      <c r="F96" s="109"/>
      <c r="G96" s="109"/>
      <c r="H96" s="267"/>
      <c r="I96" s="347" t="s">
        <v>81</v>
      </c>
      <c r="J96" s="274" t="s">
        <v>82</v>
      </c>
      <c r="K96" s="101"/>
      <c r="L96" s="348">
        <f>L97</f>
        <v>0</v>
      </c>
      <c r="M96" s="349">
        <f>L96*1.01</f>
        <v>0</v>
      </c>
      <c r="N96" s="349">
        <f>M96*1.01</f>
        <v>0</v>
      </c>
      <c r="O96" s="367">
        <v>0</v>
      </c>
      <c r="P96" s="368">
        <v>0</v>
      </c>
    </row>
    <row r="97" spans="1:16" ht="13.8" customHeight="1" x14ac:dyDescent="0.3">
      <c r="A97" s="111"/>
      <c r="B97" s="68"/>
      <c r="C97" s="68"/>
      <c r="D97" s="68"/>
      <c r="E97" s="68"/>
      <c r="F97" s="68"/>
      <c r="G97" s="68"/>
      <c r="H97" s="222" t="s">
        <v>143</v>
      </c>
      <c r="I97" s="195" t="s">
        <v>83</v>
      </c>
      <c r="J97" s="226" t="s">
        <v>84</v>
      </c>
      <c r="K97" s="98"/>
      <c r="L97" s="350">
        <v>0</v>
      </c>
      <c r="M97" s="351"/>
      <c r="N97" s="365"/>
      <c r="O97" s="235"/>
      <c r="P97" s="236"/>
    </row>
    <row r="98" spans="1:16" x14ac:dyDescent="0.3">
      <c r="A98" s="69"/>
      <c r="B98" s="70"/>
      <c r="C98" s="70"/>
      <c r="D98" s="70"/>
      <c r="E98" s="70"/>
      <c r="F98" s="70"/>
      <c r="G98" s="70"/>
      <c r="H98" s="70"/>
      <c r="I98" s="15" t="s">
        <v>140</v>
      </c>
      <c r="J98" s="15"/>
      <c r="K98" s="15"/>
      <c r="L98" s="15"/>
      <c r="M98" s="16"/>
      <c r="N98" s="18"/>
      <c r="O98" s="18"/>
      <c r="P98" s="19"/>
    </row>
    <row r="99" spans="1:16" x14ac:dyDescent="0.3">
      <c r="A99" s="256"/>
      <c r="B99" s="257"/>
      <c r="C99" s="257"/>
      <c r="D99" s="257"/>
      <c r="E99" s="257"/>
      <c r="F99" s="257"/>
      <c r="G99" s="257"/>
      <c r="H99" s="258"/>
      <c r="I99" s="259">
        <v>9</v>
      </c>
      <c r="J99" s="260" t="s">
        <v>21</v>
      </c>
      <c r="K99" s="261"/>
      <c r="L99" s="328">
        <f>L100</f>
        <v>0</v>
      </c>
      <c r="M99" s="329">
        <f>L99*1.01</f>
        <v>0</v>
      </c>
      <c r="N99" s="329">
        <f>M99*1.01</f>
        <v>0</v>
      </c>
      <c r="O99" s="372">
        <v>0</v>
      </c>
      <c r="P99" s="373">
        <v>0</v>
      </c>
    </row>
    <row r="100" spans="1:16" x14ac:dyDescent="0.3">
      <c r="A100" s="67"/>
      <c r="B100" s="55"/>
      <c r="C100" s="55"/>
      <c r="D100" s="55"/>
      <c r="E100" s="55"/>
      <c r="F100" s="55"/>
      <c r="G100" s="55"/>
      <c r="H100" s="221"/>
      <c r="I100" s="153">
        <v>92</v>
      </c>
      <c r="J100" s="10" t="s">
        <v>85</v>
      </c>
      <c r="K100" s="110"/>
      <c r="L100" s="125">
        <f>L101</f>
        <v>0</v>
      </c>
      <c r="M100" s="224">
        <f>L100*1.01</f>
        <v>0</v>
      </c>
      <c r="N100" s="224">
        <f>M100*1.01</f>
        <v>0</v>
      </c>
      <c r="O100" s="374">
        <v>0</v>
      </c>
      <c r="P100" s="198">
        <v>0</v>
      </c>
    </row>
    <row r="101" spans="1:16" x14ac:dyDescent="0.3">
      <c r="A101" s="111"/>
      <c r="B101" s="68"/>
      <c r="C101" s="68"/>
      <c r="D101" s="68"/>
      <c r="E101" s="68"/>
      <c r="F101" s="68"/>
      <c r="G101" s="68"/>
      <c r="H101" s="222"/>
      <c r="I101" s="99">
        <v>922</v>
      </c>
      <c r="J101" s="226" t="s">
        <v>86</v>
      </c>
      <c r="K101" s="98"/>
      <c r="L101" s="127">
        <v>0</v>
      </c>
      <c r="M101" s="232"/>
      <c r="N101" s="232"/>
      <c r="O101" s="235"/>
      <c r="P101" s="236"/>
    </row>
    <row r="102" spans="1:16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50"/>
      <c r="M102" s="23"/>
      <c r="N102" s="24"/>
      <c r="O102" s="24"/>
      <c r="P102" s="24"/>
    </row>
    <row r="103" spans="1:16" x14ac:dyDescent="0.3">
      <c r="A103" s="535" t="s">
        <v>138</v>
      </c>
      <c r="B103" s="535"/>
      <c r="C103" s="535"/>
      <c r="D103" s="535"/>
      <c r="E103" s="535"/>
      <c r="F103" s="535"/>
      <c r="G103" s="535"/>
      <c r="H103" s="535"/>
      <c r="I103" s="535"/>
      <c r="J103" s="535"/>
      <c r="K103" s="535"/>
      <c r="L103" s="535"/>
      <c r="M103" s="535"/>
      <c r="N103" s="535"/>
      <c r="O103" s="535"/>
      <c r="P103" s="535"/>
    </row>
    <row r="104" spans="1:16" x14ac:dyDescent="0.3">
      <c r="A104" s="534" t="s">
        <v>301</v>
      </c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</row>
    <row r="105" spans="1:16" x14ac:dyDescent="0.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50"/>
      <c r="M105" s="23"/>
      <c r="N105" s="24"/>
      <c r="O105" s="24"/>
      <c r="P105" s="24"/>
    </row>
    <row r="106" spans="1:16" x14ac:dyDescent="0.3">
      <c r="A106" s="23"/>
      <c r="B106" s="23"/>
      <c r="C106" s="23"/>
      <c r="D106" s="23"/>
      <c r="E106" s="23"/>
      <c r="F106" s="23"/>
      <c r="G106" s="23"/>
      <c r="H106" s="23"/>
      <c r="I106" s="49"/>
      <c r="J106" s="49"/>
      <c r="K106" s="49"/>
      <c r="L106" s="49"/>
      <c r="M106" s="23"/>
      <c r="N106" s="24"/>
      <c r="O106" s="24"/>
      <c r="P106" s="24"/>
    </row>
    <row r="107" spans="1:16" x14ac:dyDescent="0.3">
      <c r="A107" s="23"/>
      <c r="B107" s="23"/>
      <c r="C107" s="23"/>
      <c r="D107" s="23"/>
      <c r="E107" s="23"/>
      <c r="F107" s="23"/>
      <c r="G107" s="23"/>
      <c r="H107" s="23"/>
      <c r="I107" s="49"/>
      <c r="J107" s="51" t="s">
        <v>5</v>
      </c>
      <c r="K107" s="52"/>
      <c r="L107" s="49"/>
      <c r="M107" s="23"/>
      <c r="N107" s="24"/>
      <c r="O107" s="24"/>
      <c r="P107" s="24"/>
    </row>
    <row r="108" spans="1:16" x14ac:dyDescent="0.3">
      <c r="A108" s="23"/>
      <c r="B108" s="23"/>
      <c r="C108" s="23"/>
      <c r="D108" s="23"/>
      <c r="E108" s="23"/>
      <c r="F108" s="23"/>
      <c r="G108" s="23"/>
      <c r="H108" s="23"/>
      <c r="I108" s="53">
        <v>1</v>
      </c>
      <c r="J108" s="54" t="s">
        <v>87</v>
      </c>
      <c r="K108" s="54"/>
      <c r="L108" s="49"/>
      <c r="M108" s="23"/>
      <c r="N108" s="24"/>
      <c r="O108" s="24"/>
      <c r="P108" s="24"/>
    </row>
    <row r="109" spans="1:16" x14ac:dyDescent="0.3">
      <c r="A109" s="23"/>
      <c r="B109" s="23"/>
      <c r="C109" s="23"/>
      <c r="D109" s="23"/>
      <c r="E109" s="23"/>
      <c r="F109" s="23"/>
      <c r="G109" s="23"/>
      <c r="H109" s="23"/>
      <c r="I109" s="53" t="s">
        <v>262</v>
      </c>
      <c r="J109" s="54" t="s">
        <v>266</v>
      </c>
      <c r="K109" s="54"/>
      <c r="L109" s="49"/>
      <c r="M109" s="23"/>
      <c r="N109" s="24"/>
      <c r="O109" s="24"/>
      <c r="P109" s="24"/>
    </row>
    <row r="110" spans="1:16" x14ac:dyDescent="0.3">
      <c r="A110" s="23"/>
      <c r="B110" s="23"/>
      <c r="C110" s="23"/>
      <c r="D110" s="23"/>
      <c r="E110" s="23"/>
      <c r="F110" s="23"/>
      <c r="G110" s="23"/>
      <c r="H110" s="23"/>
      <c r="I110" s="53" t="s">
        <v>6</v>
      </c>
      <c r="J110" s="54" t="s">
        <v>88</v>
      </c>
      <c r="K110" s="54"/>
      <c r="L110" s="49"/>
      <c r="M110" s="23"/>
      <c r="N110" s="24"/>
      <c r="O110" s="24"/>
      <c r="P110" s="24"/>
    </row>
    <row r="111" spans="1:16" x14ac:dyDescent="0.3">
      <c r="A111" s="23"/>
      <c r="B111" s="23"/>
      <c r="C111" s="23"/>
      <c r="D111" s="23"/>
      <c r="E111" s="23"/>
      <c r="F111" s="23"/>
      <c r="G111" s="23"/>
      <c r="H111" s="23"/>
      <c r="I111" s="53" t="s">
        <v>15</v>
      </c>
      <c r="J111" s="54" t="s">
        <v>89</v>
      </c>
      <c r="K111" s="54"/>
      <c r="L111" s="49"/>
      <c r="M111" s="23"/>
      <c r="N111" s="24"/>
      <c r="O111" s="24"/>
      <c r="P111" s="24"/>
    </row>
    <row r="112" spans="1:16" x14ac:dyDescent="0.3">
      <c r="A112" s="23"/>
      <c r="B112" s="23"/>
      <c r="C112" s="23"/>
      <c r="D112" s="23"/>
      <c r="E112" s="23"/>
      <c r="F112" s="23"/>
      <c r="G112" s="23"/>
      <c r="H112" s="23"/>
      <c r="I112" s="53" t="s">
        <v>263</v>
      </c>
      <c r="J112" s="54" t="s">
        <v>90</v>
      </c>
      <c r="K112" s="54"/>
      <c r="L112" s="49"/>
      <c r="M112" s="23"/>
      <c r="N112" s="24"/>
      <c r="O112" s="24"/>
      <c r="P112" s="24"/>
    </row>
    <row r="113" spans="1:16" x14ac:dyDescent="0.3">
      <c r="A113" s="23"/>
      <c r="B113" s="23"/>
      <c r="C113" s="23"/>
      <c r="D113" s="23"/>
      <c r="E113" s="23"/>
      <c r="F113" s="23"/>
      <c r="G113" s="23"/>
      <c r="H113" s="23"/>
      <c r="I113" s="53" t="s">
        <v>264</v>
      </c>
      <c r="J113" s="54" t="s">
        <v>91</v>
      </c>
      <c r="K113" s="54"/>
      <c r="L113" s="49"/>
      <c r="M113" s="23"/>
      <c r="N113" s="24"/>
      <c r="O113" s="24"/>
      <c r="P113" s="24"/>
    </row>
    <row r="114" spans="1:16" x14ac:dyDescent="0.3">
      <c r="A114" s="23"/>
      <c r="B114" s="23"/>
      <c r="C114" s="23"/>
      <c r="D114" s="23"/>
      <c r="E114" s="23"/>
      <c r="F114" s="23"/>
      <c r="G114" s="23"/>
      <c r="H114" s="23"/>
      <c r="I114" s="53" t="s">
        <v>265</v>
      </c>
      <c r="J114" s="54" t="s">
        <v>267</v>
      </c>
      <c r="K114" s="54"/>
      <c r="L114" s="49"/>
      <c r="M114" s="23"/>
      <c r="N114" s="24"/>
      <c r="O114" s="24"/>
      <c r="P114" s="24"/>
    </row>
    <row r="115" spans="1:16" x14ac:dyDescent="0.3">
      <c r="A115" s="23"/>
      <c r="B115" s="23"/>
      <c r="C115" s="23"/>
      <c r="D115" s="23"/>
      <c r="E115" s="23"/>
      <c r="F115" s="23"/>
      <c r="G115" s="23"/>
      <c r="H115" s="23"/>
      <c r="I115" s="53" t="s">
        <v>143</v>
      </c>
      <c r="J115" s="54" t="s">
        <v>268</v>
      </c>
      <c r="K115" s="54"/>
      <c r="L115" s="49"/>
      <c r="M115" s="23"/>
      <c r="N115" s="24"/>
      <c r="O115" s="24"/>
      <c r="P115" s="24"/>
    </row>
    <row r="116" spans="1:16" x14ac:dyDescent="0.3">
      <c r="A116" s="1"/>
      <c r="B116" s="1"/>
      <c r="C116" s="1"/>
      <c r="D116" s="1"/>
      <c r="E116" s="1"/>
      <c r="F116" s="1"/>
      <c r="G116" s="1"/>
      <c r="H116" s="1"/>
      <c r="I116" s="53"/>
      <c r="J116" s="2"/>
      <c r="K116" s="2"/>
      <c r="L116" s="1"/>
      <c r="M116" s="1"/>
    </row>
  </sheetData>
  <mergeCells count="22">
    <mergeCell ref="A104:P104"/>
    <mergeCell ref="A2:P2"/>
    <mergeCell ref="A3:K3"/>
    <mergeCell ref="A8:P8"/>
    <mergeCell ref="A10:P10"/>
    <mergeCell ref="A4:P4"/>
    <mergeCell ref="A5:P5"/>
    <mergeCell ref="A7:P7"/>
    <mergeCell ref="J53:K53"/>
    <mergeCell ref="J55:K55"/>
    <mergeCell ref="J56:K56"/>
    <mergeCell ref="J83:K83"/>
    <mergeCell ref="J90:K90"/>
    <mergeCell ref="J38:K38"/>
    <mergeCell ref="A1:P1"/>
    <mergeCell ref="A103:P103"/>
    <mergeCell ref="A33:P33"/>
    <mergeCell ref="J65:K65"/>
    <mergeCell ref="J77:K77"/>
    <mergeCell ref="J78:K78"/>
    <mergeCell ref="I12:I13"/>
    <mergeCell ref="A36:H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5"/>
  <sheetViews>
    <sheetView tabSelected="1" topLeftCell="J257" zoomScaleNormal="100" workbookViewId="0">
      <selection activeCell="O45" sqref="O45"/>
    </sheetView>
  </sheetViews>
  <sheetFormatPr defaultRowHeight="14.4" x14ac:dyDescent="0.3"/>
  <cols>
    <col min="1" max="1" width="12.5546875" customWidth="1"/>
    <col min="2" max="9" width="1.88671875" customWidth="1"/>
    <col min="10" max="10" width="8" customWidth="1"/>
    <col min="11" max="11" width="8.5546875" customWidth="1"/>
    <col min="13" max="13" width="34.33203125" customWidth="1"/>
    <col min="14" max="14" width="10.6640625" customWidth="1"/>
    <col min="15" max="16" width="10.77734375" customWidth="1"/>
    <col min="17" max="18" width="5.6640625" customWidth="1"/>
    <col min="21" max="21" width="9" bestFit="1" customWidth="1"/>
  </cols>
  <sheetData>
    <row r="1" spans="1:18" ht="15.6" x14ac:dyDescent="0.3">
      <c r="A1" s="567" t="s">
        <v>136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2" spans="1:18" ht="15.6" x14ac:dyDescent="0.3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5"/>
      <c r="N2" s="1"/>
      <c r="O2" s="1"/>
    </row>
    <row r="3" spans="1:18" x14ac:dyDescent="0.3">
      <c r="A3" s="568" t="s">
        <v>135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 x14ac:dyDescent="0.3">
      <c r="A4" s="566" t="s">
        <v>329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</row>
    <row r="5" spans="1:1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</row>
    <row r="6" spans="1:18" x14ac:dyDescent="0.3">
      <c r="A6" s="78" t="s">
        <v>92</v>
      </c>
      <c r="B6" s="58"/>
      <c r="C6" s="59" t="s">
        <v>92</v>
      </c>
      <c r="D6" s="59"/>
      <c r="E6" s="59"/>
      <c r="F6" s="59"/>
      <c r="G6" s="59"/>
      <c r="H6" s="59"/>
      <c r="I6" s="81"/>
      <c r="J6" s="78" t="s">
        <v>93</v>
      </c>
      <c r="K6" s="59" t="s">
        <v>95</v>
      </c>
      <c r="L6" s="59"/>
      <c r="M6" s="59"/>
      <c r="N6" s="356" t="s">
        <v>2</v>
      </c>
      <c r="O6" s="60" t="s">
        <v>131</v>
      </c>
      <c r="P6" s="357" t="s">
        <v>131</v>
      </c>
      <c r="Q6" s="204" t="s">
        <v>3</v>
      </c>
      <c r="R6" s="168" t="s">
        <v>3</v>
      </c>
    </row>
    <row r="7" spans="1:18" x14ac:dyDescent="0.3">
      <c r="A7" s="79" t="s">
        <v>94</v>
      </c>
      <c r="B7" s="61"/>
      <c r="C7" s="62"/>
      <c r="D7" s="62"/>
      <c r="E7" s="62"/>
      <c r="F7" s="62"/>
      <c r="G7" s="62"/>
      <c r="H7" s="62"/>
      <c r="I7" s="82"/>
      <c r="J7" s="79"/>
      <c r="K7" s="62"/>
      <c r="L7" s="62"/>
      <c r="M7" s="62"/>
      <c r="N7" s="358" t="s">
        <v>139</v>
      </c>
      <c r="O7" s="63" t="s">
        <v>302</v>
      </c>
      <c r="P7" s="359" t="s">
        <v>326</v>
      </c>
      <c r="Q7" s="358" t="s">
        <v>303</v>
      </c>
      <c r="R7" s="359" t="s">
        <v>327</v>
      </c>
    </row>
    <row r="8" spans="1:18" x14ac:dyDescent="0.3">
      <c r="A8" s="79" t="s">
        <v>270</v>
      </c>
      <c r="B8" s="61"/>
      <c r="C8" s="62"/>
      <c r="D8" s="62"/>
      <c r="E8" s="62"/>
      <c r="F8" s="62"/>
      <c r="G8" s="62"/>
      <c r="H8" s="62"/>
      <c r="I8" s="82"/>
      <c r="J8" s="79"/>
      <c r="K8" s="62"/>
      <c r="L8" s="156" t="s">
        <v>150</v>
      </c>
      <c r="M8" s="156"/>
      <c r="N8" s="360"/>
      <c r="O8" s="201" t="s">
        <v>4</v>
      </c>
      <c r="P8" s="361"/>
      <c r="Q8" s="205"/>
      <c r="R8" s="169"/>
    </row>
    <row r="9" spans="1:18" x14ac:dyDescent="0.3">
      <c r="A9" s="80" t="s">
        <v>273</v>
      </c>
      <c r="B9" s="61"/>
      <c r="C9" s="62" t="s">
        <v>271</v>
      </c>
      <c r="D9" s="62"/>
      <c r="E9" s="62"/>
      <c r="F9" s="62"/>
      <c r="G9" s="62"/>
      <c r="H9" s="62"/>
      <c r="I9" s="82"/>
      <c r="J9" s="80" t="s">
        <v>274</v>
      </c>
      <c r="K9" s="209" t="s">
        <v>96</v>
      </c>
      <c r="L9" s="210"/>
      <c r="M9" s="210"/>
      <c r="N9" s="362" t="s">
        <v>4</v>
      </c>
      <c r="O9" s="64" t="s">
        <v>4</v>
      </c>
      <c r="P9" s="363"/>
      <c r="Q9" s="206"/>
      <c r="R9" s="170"/>
    </row>
    <row r="10" spans="1:18" x14ac:dyDescent="0.3">
      <c r="A10" s="83"/>
      <c r="B10" s="84">
        <v>1</v>
      </c>
      <c r="C10" s="71">
        <v>2</v>
      </c>
      <c r="D10" s="71">
        <v>3</v>
      </c>
      <c r="E10" s="71">
        <v>4</v>
      </c>
      <c r="F10" s="71">
        <v>5</v>
      </c>
      <c r="G10" s="71">
        <v>6</v>
      </c>
      <c r="H10" s="71">
        <v>7</v>
      </c>
      <c r="I10" s="148" t="s">
        <v>143</v>
      </c>
      <c r="J10" s="208"/>
      <c r="K10" s="207" t="s">
        <v>97</v>
      </c>
      <c r="L10" s="207"/>
      <c r="M10" s="207"/>
      <c r="N10" s="199">
        <f>N11+N45</f>
        <v>11417750</v>
      </c>
      <c r="O10" s="298">
        <f>O11+O45</f>
        <v>11572105</v>
      </c>
      <c r="P10" s="200">
        <f>O10*1.01</f>
        <v>11687826.050000001</v>
      </c>
      <c r="Q10" s="202">
        <f>O10/N10*100</f>
        <v>101.35188631735674</v>
      </c>
      <c r="R10" s="203">
        <f>P10/O10*100</f>
        <v>101</v>
      </c>
    </row>
    <row r="11" spans="1:18" x14ac:dyDescent="0.3">
      <c r="A11" s="115"/>
      <c r="B11" s="116"/>
      <c r="C11" s="117"/>
      <c r="D11" s="117"/>
      <c r="E11" s="117"/>
      <c r="F11" s="117"/>
      <c r="G11" s="117"/>
      <c r="H11" s="117"/>
      <c r="I11" s="119"/>
      <c r="J11" s="115"/>
      <c r="K11" s="118" t="s">
        <v>173</v>
      </c>
      <c r="L11" s="118"/>
      <c r="M11" s="118"/>
      <c r="N11" s="137">
        <f>SUM(N12)</f>
        <v>445000</v>
      </c>
      <c r="O11" s="299">
        <f>O12</f>
        <v>449450</v>
      </c>
      <c r="P11" s="171">
        <f>O11*1.01</f>
        <v>453944.5</v>
      </c>
      <c r="Q11" s="159">
        <f>O11/N11*100</f>
        <v>101</v>
      </c>
      <c r="R11" s="160">
        <f>P11/O11*100</f>
        <v>101</v>
      </c>
    </row>
    <row r="12" spans="1:18" x14ac:dyDescent="0.3">
      <c r="A12" s="146"/>
      <c r="B12" s="151"/>
      <c r="C12" s="120"/>
      <c r="D12" s="120"/>
      <c r="E12" s="120"/>
      <c r="F12" s="120"/>
      <c r="G12" s="120"/>
      <c r="H12" s="120"/>
      <c r="I12" s="122"/>
      <c r="J12" s="146"/>
      <c r="K12" s="121" t="s">
        <v>174</v>
      </c>
      <c r="L12" s="121"/>
      <c r="M12" s="121"/>
      <c r="N12" s="161">
        <f>SUM(N13)</f>
        <v>445000</v>
      </c>
      <c r="O12" s="301">
        <f>O13</f>
        <v>449450</v>
      </c>
      <c r="P12" s="172">
        <f>O12*1.01</f>
        <v>453944.5</v>
      </c>
      <c r="Q12" s="162">
        <f t="shared" ref="Q12:Q40" si="0">O12/N12*100</f>
        <v>101</v>
      </c>
      <c r="R12" s="139">
        <f t="shared" ref="R12:R40" si="1">P12/O12*100</f>
        <v>101</v>
      </c>
    </row>
    <row r="13" spans="1:18" x14ac:dyDescent="0.3">
      <c r="A13" s="88"/>
      <c r="B13" s="89"/>
      <c r="C13" s="73"/>
      <c r="D13" s="73"/>
      <c r="E13" s="73"/>
      <c r="F13" s="73"/>
      <c r="G13" s="73"/>
      <c r="H13" s="73"/>
      <c r="I13" s="90"/>
      <c r="J13" s="155" t="s">
        <v>8</v>
      </c>
      <c r="K13" s="66" t="s">
        <v>157</v>
      </c>
      <c r="L13" s="66"/>
      <c r="M13" s="66"/>
      <c r="N13" s="140">
        <f>N14+N26+N31+N40</f>
        <v>445000</v>
      </c>
      <c r="O13" s="189">
        <f>O14+O26+O31+O40</f>
        <v>449450</v>
      </c>
      <c r="P13" s="188">
        <f t="shared" ref="P13" si="2">O13*1.01</f>
        <v>453944.5</v>
      </c>
      <c r="Q13" s="163">
        <f t="shared" si="0"/>
        <v>101</v>
      </c>
      <c r="R13" s="141">
        <f t="shared" si="1"/>
        <v>101</v>
      </c>
    </row>
    <row r="14" spans="1:18" x14ac:dyDescent="0.3">
      <c r="A14" s="557" t="s">
        <v>183</v>
      </c>
      <c r="B14" s="559" t="s">
        <v>101</v>
      </c>
      <c r="C14" s="561"/>
      <c r="D14" s="561" t="s">
        <v>6</v>
      </c>
      <c r="E14" s="561" t="s">
        <v>15</v>
      </c>
      <c r="F14" s="561"/>
      <c r="G14" s="561" t="s">
        <v>264</v>
      </c>
      <c r="H14" s="561" t="s">
        <v>265</v>
      </c>
      <c r="I14" s="149"/>
      <c r="J14" s="557"/>
      <c r="K14" s="95" t="s">
        <v>99</v>
      </c>
      <c r="L14" s="95"/>
      <c r="M14" s="95"/>
      <c r="N14" s="569">
        <f>N16+N20</f>
        <v>200000</v>
      </c>
      <c r="O14" s="571">
        <f>O16+O20</f>
        <v>202000</v>
      </c>
      <c r="P14" s="573">
        <f>O14*1.01</f>
        <v>204020</v>
      </c>
      <c r="Q14" s="577">
        <f>O14/N14*100</f>
        <v>101</v>
      </c>
      <c r="R14" s="575">
        <f>P14/O14*100</f>
        <v>101</v>
      </c>
    </row>
    <row r="15" spans="1:18" x14ac:dyDescent="0.3">
      <c r="A15" s="558"/>
      <c r="B15" s="560"/>
      <c r="C15" s="562"/>
      <c r="D15" s="562"/>
      <c r="E15" s="562"/>
      <c r="F15" s="562"/>
      <c r="G15" s="562"/>
      <c r="H15" s="562"/>
      <c r="I15" s="164"/>
      <c r="J15" s="558"/>
      <c r="K15" s="96" t="s">
        <v>100</v>
      </c>
      <c r="L15" s="96"/>
      <c r="M15" s="96"/>
      <c r="N15" s="570"/>
      <c r="O15" s="572"/>
      <c r="P15" s="574"/>
      <c r="Q15" s="578"/>
      <c r="R15" s="576"/>
    </row>
    <row r="16" spans="1:18" x14ac:dyDescent="0.3">
      <c r="A16" s="85" t="s">
        <v>184</v>
      </c>
      <c r="B16" s="107" t="s">
        <v>101</v>
      </c>
      <c r="C16" s="100"/>
      <c r="D16" s="100" t="s">
        <v>6</v>
      </c>
      <c r="E16" s="100" t="s">
        <v>15</v>
      </c>
      <c r="F16" s="100"/>
      <c r="G16" s="100"/>
      <c r="H16" s="100"/>
      <c r="I16" s="87"/>
      <c r="J16" s="85" t="s">
        <v>98</v>
      </c>
      <c r="K16" s="86" t="s">
        <v>170</v>
      </c>
      <c r="L16" s="86"/>
      <c r="M16" s="86"/>
      <c r="N16" s="144">
        <f>SUM(N17)</f>
        <v>100000</v>
      </c>
      <c r="O16" s="145">
        <f t="shared" ref="O16:P16" si="3">N16*1.01</f>
        <v>101000</v>
      </c>
      <c r="P16" s="175">
        <f t="shared" si="3"/>
        <v>102010</v>
      </c>
      <c r="Q16" s="407">
        <f t="shared" si="0"/>
        <v>101</v>
      </c>
      <c r="R16" s="194">
        <f t="shared" si="1"/>
        <v>101</v>
      </c>
    </row>
    <row r="17" spans="1:18" x14ac:dyDescent="0.3">
      <c r="A17" s="105" t="s">
        <v>184</v>
      </c>
      <c r="B17" s="108"/>
      <c r="C17" s="109"/>
      <c r="D17" s="109"/>
      <c r="E17" s="109"/>
      <c r="F17" s="109"/>
      <c r="G17" s="109"/>
      <c r="H17" s="109"/>
      <c r="I17" s="101"/>
      <c r="J17" s="153" t="s">
        <v>98</v>
      </c>
      <c r="K17" s="11">
        <v>3</v>
      </c>
      <c r="L17" s="11" t="s">
        <v>14</v>
      </c>
      <c r="M17" s="11"/>
      <c r="N17" s="157">
        <f>N18</f>
        <v>100000</v>
      </c>
      <c r="O17" s="113">
        <f>N17*1.01</f>
        <v>101000</v>
      </c>
      <c r="P17" s="173">
        <f t="shared" ref="P17" si="4">O17*1.01</f>
        <v>102010</v>
      </c>
      <c r="Q17" s="408">
        <f t="shared" si="0"/>
        <v>101</v>
      </c>
      <c r="R17" s="132">
        <f t="shared" si="1"/>
        <v>101</v>
      </c>
    </row>
    <row r="18" spans="1:18" x14ac:dyDescent="0.3">
      <c r="A18" s="105" t="s">
        <v>184</v>
      </c>
      <c r="B18" s="67"/>
      <c r="C18" s="55"/>
      <c r="D18" s="55"/>
      <c r="E18" s="55"/>
      <c r="F18" s="55"/>
      <c r="G18" s="55"/>
      <c r="H18" s="55"/>
      <c r="I18" s="110"/>
      <c r="J18" s="153" t="s">
        <v>98</v>
      </c>
      <c r="K18" s="11">
        <v>32</v>
      </c>
      <c r="L18" s="11" t="s">
        <v>57</v>
      </c>
      <c r="M18" s="11"/>
      <c r="N18" s="125">
        <f>N19</f>
        <v>100000</v>
      </c>
      <c r="O18" s="113">
        <f>N18*1.01</f>
        <v>101000</v>
      </c>
      <c r="P18" s="173">
        <f>O18*1.01</f>
        <v>102010</v>
      </c>
      <c r="Q18" s="408">
        <f t="shared" si="0"/>
        <v>101</v>
      </c>
      <c r="R18" s="132">
        <f t="shared" si="1"/>
        <v>101</v>
      </c>
    </row>
    <row r="19" spans="1:18" x14ac:dyDescent="0.3">
      <c r="A19" s="105" t="s">
        <v>184</v>
      </c>
      <c r="B19" s="67" t="s">
        <v>101</v>
      </c>
      <c r="C19" s="55"/>
      <c r="D19" s="55" t="s">
        <v>6</v>
      </c>
      <c r="E19" s="55" t="s">
        <v>15</v>
      </c>
      <c r="F19" s="55"/>
      <c r="G19" s="55"/>
      <c r="H19" s="55"/>
      <c r="I19" s="110"/>
      <c r="J19" s="153" t="s">
        <v>98</v>
      </c>
      <c r="K19" s="11">
        <v>329</v>
      </c>
      <c r="L19" s="11" t="s">
        <v>61</v>
      </c>
      <c r="M19" s="11"/>
      <c r="N19" s="157">
        <v>100000</v>
      </c>
      <c r="O19" s="113"/>
      <c r="P19" s="173"/>
      <c r="Q19" s="408"/>
      <c r="R19" s="132"/>
    </row>
    <row r="20" spans="1:18" x14ac:dyDescent="0.3">
      <c r="A20" s="85" t="s">
        <v>185</v>
      </c>
      <c r="B20" s="107" t="s">
        <v>101</v>
      </c>
      <c r="C20" s="100"/>
      <c r="D20" s="100" t="s">
        <v>6</v>
      </c>
      <c r="E20" s="100"/>
      <c r="F20" s="100"/>
      <c r="G20" s="100" t="s">
        <v>264</v>
      </c>
      <c r="H20" s="100" t="s">
        <v>265</v>
      </c>
      <c r="I20" s="87"/>
      <c r="J20" s="85" t="s">
        <v>98</v>
      </c>
      <c r="K20" s="86" t="s">
        <v>171</v>
      </c>
      <c r="L20" s="86"/>
      <c r="M20" s="86"/>
      <c r="N20" s="144">
        <f>SUM(N21)</f>
        <v>100000</v>
      </c>
      <c r="O20" s="145">
        <f t="shared" ref="O20:P21" si="5">N20*1.01</f>
        <v>101000</v>
      </c>
      <c r="P20" s="175">
        <f t="shared" si="5"/>
        <v>102010</v>
      </c>
      <c r="Q20" s="407">
        <f t="shared" si="0"/>
        <v>101</v>
      </c>
      <c r="R20" s="194">
        <f t="shared" si="1"/>
        <v>101</v>
      </c>
    </row>
    <row r="21" spans="1:18" x14ac:dyDescent="0.3">
      <c r="A21" s="105" t="s">
        <v>185</v>
      </c>
      <c r="B21" s="67"/>
      <c r="C21" s="55"/>
      <c r="D21" s="55"/>
      <c r="E21" s="55"/>
      <c r="F21" s="55"/>
      <c r="G21" s="55"/>
      <c r="H21" s="55"/>
      <c r="I21" s="110"/>
      <c r="J21" s="153" t="s">
        <v>98</v>
      </c>
      <c r="K21" s="11">
        <v>3</v>
      </c>
      <c r="L21" s="11" t="s">
        <v>14</v>
      </c>
      <c r="M21" s="11"/>
      <c r="N21" s="157">
        <f>SUM(N22)</f>
        <v>100000</v>
      </c>
      <c r="O21" s="113">
        <f>N21*1.01</f>
        <v>101000</v>
      </c>
      <c r="P21" s="173">
        <f t="shared" si="5"/>
        <v>102010</v>
      </c>
      <c r="Q21" s="408">
        <f t="shared" si="0"/>
        <v>101</v>
      </c>
      <c r="R21" s="132">
        <f t="shared" si="1"/>
        <v>101</v>
      </c>
    </row>
    <row r="22" spans="1:18" x14ac:dyDescent="0.3">
      <c r="A22" s="105" t="s">
        <v>185</v>
      </c>
      <c r="B22" s="67"/>
      <c r="C22" s="55"/>
      <c r="D22" s="55"/>
      <c r="E22" s="55"/>
      <c r="F22" s="55"/>
      <c r="G22" s="55"/>
      <c r="H22" s="55"/>
      <c r="I22" s="110"/>
      <c r="J22" s="153" t="s">
        <v>98</v>
      </c>
      <c r="K22" s="11">
        <v>32</v>
      </c>
      <c r="L22" s="11" t="s">
        <v>57</v>
      </c>
      <c r="M22" s="11"/>
      <c r="N22" s="157">
        <f>SUM(N23:N25)</f>
        <v>100000</v>
      </c>
      <c r="O22" s="113">
        <f>N22*1.01</f>
        <v>101000</v>
      </c>
      <c r="P22" s="173">
        <f>O22*1.01</f>
        <v>102010</v>
      </c>
      <c r="Q22" s="408">
        <f t="shared" si="0"/>
        <v>101</v>
      </c>
      <c r="R22" s="132">
        <f t="shared" si="1"/>
        <v>101</v>
      </c>
    </row>
    <row r="23" spans="1:18" x14ac:dyDescent="0.3">
      <c r="A23" s="105" t="s">
        <v>185</v>
      </c>
      <c r="B23" s="67" t="s">
        <v>101</v>
      </c>
      <c r="C23" s="55"/>
      <c r="D23" s="55" t="s">
        <v>6</v>
      </c>
      <c r="E23" s="55"/>
      <c r="F23" s="55"/>
      <c r="G23" s="55"/>
      <c r="H23" s="55"/>
      <c r="I23" s="110"/>
      <c r="J23" s="153" t="s">
        <v>98</v>
      </c>
      <c r="K23" s="390" t="s">
        <v>102</v>
      </c>
      <c r="L23" s="11" t="s">
        <v>103</v>
      </c>
      <c r="M23" s="11"/>
      <c r="N23" s="157">
        <v>10000</v>
      </c>
      <c r="O23" s="113"/>
      <c r="P23" s="173"/>
      <c r="Q23" s="408"/>
      <c r="R23" s="132"/>
    </row>
    <row r="24" spans="1:18" x14ac:dyDescent="0.3">
      <c r="A24" s="105" t="s">
        <v>185</v>
      </c>
      <c r="B24" s="67" t="s">
        <v>101</v>
      </c>
      <c r="C24" s="55" t="s">
        <v>4</v>
      </c>
      <c r="D24" s="55" t="s">
        <v>6</v>
      </c>
      <c r="E24" s="55"/>
      <c r="F24" s="55"/>
      <c r="G24" s="55" t="s">
        <v>264</v>
      </c>
      <c r="H24" s="55" t="s">
        <v>265</v>
      </c>
      <c r="I24" s="110"/>
      <c r="J24" s="153" t="s">
        <v>98</v>
      </c>
      <c r="K24" s="390" t="s">
        <v>104</v>
      </c>
      <c r="L24" s="11" t="s">
        <v>60</v>
      </c>
      <c r="M24" s="11"/>
      <c r="N24" s="157">
        <v>40000</v>
      </c>
      <c r="O24" s="113"/>
      <c r="P24" s="173"/>
      <c r="Q24" s="408"/>
      <c r="R24" s="132"/>
    </row>
    <row r="25" spans="1:18" x14ac:dyDescent="0.3">
      <c r="A25" s="105" t="s">
        <v>185</v>
      </c>
      <c r="B25" s="67" t="s">
        <v>101</v>
      </c>
      <c r="C25" s="55"/>
      <c r="D25" s="55" t="s">
        <v>6</v>
      </c>
      <c r="E25" s="55"/>
      <c r="F25" s="55"/>
      <c r="G25" s="55"/>
      <c r="H25" s="55"/>
      <c r="I25" s="110"/>
      <c r="J25" s="153" t="s">
        <v>98</v>
      </c>
      <c r="K25" s="390" t="s">
        <v>108</v>
      </c>
      <c r="L25" s="11" t="s">
        <v>61</v>
      </c>
      <c r="M25" s="11"/>
      <c r="N25" s="157">
        <v>50000</v>
      </c>
      <c r="O25" s="113"/>
      <c r="P25" s="173"/>
      <c r="Q25" s="408"/>
      <c r="R25" s="132"/>
    </row>
    <row r="26" spans="1:18" x14ac:dyDescent="0.3">
      <c r="A26" s="106" t="s">
        <v>186</v>
      </c>
      <c r="B26" s="150" t="s">
        <v>101</v>
      </c>
      <c r="C26" s="92"/>
      <c r="D26" s="92"/>
      <c r="E26" s="92"/>
      <c r="F26" s="92"/>
      <c r="G26" s="92"/>
      <c r="H26" s="92"/>
      <c r="I26" s="94"/>
      <c r="J26" s="106"/>
      <c r="K26" s="93" t="s">
        <v>275</v>
      </c>
      <c r="L26" s="93"/>
      <c r="M26" s="93"/>
      <c r="N26" s="165">
        <f>N27</f>
        <v>15000</v>
      </c>
      <c r="O26" s="143">
        <f t="shared" ref="O26:P28" si="6">N26*1.01</f>
        <v>15150</v>
      </c>
      <c r="P26" s="174">
        <f t="shared" si="6"/>
        <v>15301.5</v>
      </c>
      <c r="Q26" s="192">
        <f t="shared" si="0"/>
        <v>101</v>
      </c>
      <c r="R26" s="193">
        <f t="shared" si="1"/>
        <v>101</v>
      </c>
    </row>
    <row r="27" spans="1:18" x14ac:dyDescent="0.3">
      <c r="A27" s="85" t="s">
        <v>187</v>
      </c>
      <c r="B27" s="107" t="s">
        <v>101</v>
      </c>
      <c r="C27" s="100"/>
      <c r="D27" s="100"/>
      <c r="E27" s="100"/>
      <c r="F27" s="100"/>
      <c r="G27" s="100"/>
      <c r="H27" s="100"/>
      <c r="I27" s="87"/>
      <c r="J27" s="85" t="s">
        <v>98</v>
      </c>
      <c r="K27" s="86" t="s">
        <v>172</v>
      </c>
      <c r="L27" s="86" t="s">
        <v>105</v>
      </c>
      <c r="M27" s="86"/>
      <c r="N27" s="166">
        <f>SUM(N28)</f>
        <v>15000</v>
      </c>
      <c r="O27" s="167">
        <f>N27*1.01</f>
        <v>15150</v>
      </c>
      <c r="P27" s="175">
        <f t="shared" si="6"/>
        <v>15301.5</v>
      </c>
      <c r="Q27" s="407">
        <f t="shared" si="0"/>
        <v>101</v>
      </c>
      <c r="R27" s="194">
        <f t="shared" si="1"/>
        <v>101</v>
      </c>
    </row>
    <row r="28" spans="1:18" x14ac:dyDescent="0.3">
      <c r="A28" s="105" t="s">
        <v>187</v>
      </c>
      <c r="B28" s="67"/>
      <c r="C28" s="55"/>
      <c r="D28" s="55"/>
      <c r="E28" s="55"/>
      <c r="F28" s="55"/>
      <c r="G28" s="55"/>
      <c r="H28" s="55"/>
      <c r="I28" s="110"/>
      <c r="J28" s="153" t="s">
        <v>98</v>
      </c>
      <c r="K28" s="11">
        <v>3</v>
      </c>
      <c r="L28" s="11" t="s">
        <v>14</v>
      </c>
      <c r="M28" s="11"/>
      <c r="N28" s="125">
        <f>N29</f>
        <v>15000</v>
      </c>
      <c r="O28" s="114">
        <f>N28*1.01</f>
        <v>15150</v>
      </c>
      <c r="P28" s="173">
        <f t="shared" si="6"/>
        <v>15301.5</v>
      </c>
      <c r="Q28" s="408">
        <f t="shared" si="0"/>
        <v>101</v>
      </c>
      <c r="R28" s="132">
        <f t="shared" si="1"/>
        <v>101</v>
      </c>
    </row>
    <row r="29" spans="1:18" x14ac:dyDescent="0.3">
      <c r="A29" s="105" t="s">
        <v>187</v>
      </c>
      <c r="B29" s="67"/>
      <c r="C29" s="55"/>
      <c r="D29" s="55"/>
      <c r="E29" s="55"/>
      <c r="F29" s="55"/>
      <c r="G29" s="55"/>
      <c r="H29" s="55"/>
      <c r="I29" s="110"/>
      <c r="J29" s="153" t="s">
        <v>98</v>
      </c>
      <c r="K29" s="11">
        <v>38</v>
      </c>
      <c r="L29" s="11" t="s">
        <v>66</v>
      </c>
      <c r="M29" s="11"/>
      <c r="N29" s="125">
        <f>N30</f>
        <v>15000</v>
      </c>
      <c r="O29" s="114">
        <f>N29*1.01</f>
        <v>15150</v>
      </c>
      <c r="P29" s="173">
        <f>O29*1.01</f>
        <v>15301.5</v>
      </c>
      <c r="Q29" s="408">
        <f t="shared" si="0"/>
        <v>101</v>
      </c>
      <c r="R29" s="132">
        <f t="shared" si="1"/>
        <v>101</v>
      </c>
    </row>
    <row r="30" spans="1:18" x14ac:dyDescent="0.3">
      <c r="A30" s="105" t="s">
        <v>187</v>
      </c>
      <c r="B30" s="67" t="s">
        <v>101</v>
      </c>
      <c r="C30" s="55"/>
      <c r="D30" s="55"/>
      <c r="E30" s="55"/>
      <c r="F30" s="55"/>
      <c r="G30" s="55"/>
      <c r="H30" s="55"/>
      <c r="I30" s="110"/>
      <c r="J30" s="153" t="s">
        <v>98</v>
      </c>
      <c r="K30" s="11">
        <v>381</v>
      </c>
      <c r="L30" s="11" t="s">
        <v>67</v>
      </c>
      <c r="M30" s="11"/>
      <c r="N30" s="125">
        <v>15000</v>
      </c>
      <c r="O30" s="114"/>
      <c r="P30" s="173"/>
      <c r="Q30" s="408"/>
      <c r="R30" s="132"/>
    </row>
    <row r="31" spans="1:18" x14ac:dyDescent="0.3">
      <c r="A31" s="106" t="s">
        <v>188</v>
      </c>
      <c r="B31" s="150" t="s">
        <v>101</v>
      </c>
      <c r="C31" s="92"/>
      <c r="D31" s="92"/>
      <c r="E31" s="92"/>
      <c r="F31" s="92"/>
      <c r="G31" s="92"/>
      <c r="H31" s="92"/>
      <c r="I31" s="94"/>
      <c r="J31" s="106"/>
      <c r="K31" s="93" t="s">
        <v>276</v>
      </c>
      <c r="L31" s="93"/>
      <c r="M31" s="93"/>
      <c r="N31" s="165">
        <f>N32</f>
        <v>150000</v>
      </c>
      <c r="O31" s="184">
        <f>O32</f>
        <v>151500</v>
      </c>
      <c r="P31" s="174">
        <f t="shared" ref="P31" si="7">O31*1.01</f>
        <v>153015</v>
      </c>
      <c r="Q31" s="192">
        <f t="shared" si="0"/>
        <v>101</v>
      </c>
      <c r="R31" s="193">
        <f t="shared" si="1"/>
        <v>101</v>
      </c>
    </row>
    <row r="32" spans="1:18" x14ac:dyDescent="0.3">
      <c r="A32" s="85" t="s">
        <v>189</v>
      </c>
      <c r="B32" s="107" t="s">
        <v>101</v>
      </c>
      <c r="C32" s="100"/>
      <c r="D32" s="100"/>
      <c r="E32" s="100"/>
      <c r="F32" s="100"/>
      <c r="G32" s="100"/>
      <c r="H32" s="100"/>
      <c r="I32" s="87"/>
      <c r="J32" s="85" t="s">
        <v>98</v>
      </c>
      <c r="K32" s="86" t="s">
        <v>172</v>
      </c>
      <c r="L32" s="86" t="s">
        <v>106</v>
      </c>
      <c r="M32" s="86"/>
      <c r="N32" s="166">
        <f>SUM(N33)</f>
        <v>150000</v>
      </c>
      <c r="O32" s="167">
        <f t="shared" ref="O32" si="8">N32*1.01</f>
        <v>151500</v>
      </c>
      <c r="P32" s="175">
        <f t="shared" ref="P32:P34" si="9">O32*1.01</f>
        <v>153015</v>
      </c>
      <c r="Q32" s="407">
        <f t="shared" ref="Q32:Q34" si="10">O32/N32*100</f>
        <v>101</v>
      </c>
      <c r="R32" s="194">
        <f t="shared" ref="R32:R34" si="11">P32/O32*100</f>
        <v>101</v>
      </c>
    </row>
    <row r="33" spans="1:18" x14ac:dyDescent="0.3">
      <c r="A33" s="394" t="s">
        <v>189</v>
      </c>
      <c r="B33" s="68"/>
      <c r="C33" s="68"/>
      <c r="D33" s="68"/>
      <c r="E33" s="68"/>
      <c r="F33" s="68"/>
      <c r="G33" s="68"/>
      <c r="H33" s="68"/>
      <c r="I33" s="14"/>
      <c r="J33" s="401" t="s">
        <v>98</v>
      </c>
      <c r="K33" s="14" t="s">
        <v>6</v>
      </c>
      <c r="L33" s="563" t="s">
        <v>14</v>
      </c>
      <c r="M33" s="563"/>
      <c r="N33" s="215">
        <f>N34+N38</f>
        <v>150000</v>
      </c>
      <c r="O33" s="216">
        <f>O34+O38</f>
        <v>151500</v>
      </c>
      <c r="P33" s="217">
        <f t="shared" si="9"/>
        <v>153015</v>
      </c>
      <c r="Q33" s="528">
        <f t="shared" si="10"/>
        <v>101</v>
      </c>
      <c r="R33" s="509">
        <f t="shared" si="11"/>
        <v>101</v>
      </c>
    </row>
    <row r="34" spans="1:18" x14ac:dyDescent="0.3">
      <c r="A34" s="104" t="s">
        <v>189</v>
      </c>
      <c r="B34" s="109"/>
      <c r="C34" s="109"/>
      <c r="D34" s="109"/>
      <c r="E34" s="109"/>
      <c r="F34" s="109"/>
      <c r="G34" s="109"/>
      <c r="H34" s="109"/>
      <c r="I34" s="112"/>
      <c r="J34" s="102" t="s">
        <v>98</v>
      </c>
      <c r="K34" s="112" t="s">
        <v>107</v>
      </c>
      <c r="L34" s="564" t="s">
        <v>57</v>
      </c>
      <c r="M34" s="564"/>
      <c r="N34" s="123">
        <f>SUM(N35:N37)</f>
        <v>100000</v>
      </c>
      <c r="O34" s="124">
        <f>N34*1.01</f>
        <v>101000</v>
      </c>
      <c r="P34" s="218">
        <f t="shared" si="9"/>
        <v>102010</v>
      </c>
      <c r="Q34" s="409">
        <f t="shared" si="10"/>
        <v>101</v>
      </c>
      <c r="R34" s="410">
        <f t="shared" si="11"/>
        <v>101</v>
      </c>
    </row>
    <row r="35" spans="1:18" x14ac:dyDescent="0.3">
      <c r="A35" s="105" t="s">
        <v>189</v>
      </c>
      <c r="B35" s="55" t="s">
        <v>101</v>
      </c>
      <c r="C35" s="55"/>
      <c r="D35" s="55"/>
      <c r="E35" s="55"/>
      <c r="F35" s="55"/>
      <c r="G35" s="55"/>
      <c r="H35" s="55"/>
      <c r="I35" s="11"/>
      <c r="J35" s="153" t="s">
        <v>98</v>
      </c>
      <c r="K35" s="11" t="s">
        <v>104</v>
      </c>
      <c r="L35" s="390" t="s">
        <v>60</v>
      </c>
      <c r="M35" s="390"/>
      <c r="N35" s="125">
        <v>58000</v>
      </c>
      <c r="O35" s="114"/>
      <c r="P35" s="173"/>
      <c r="Q35" s="411"/>
      <c r="R35" s="132"/>
    </row>
    <row r="36" spans="1:18" x14ac:dyDescent="0.3">
      <c r="A36" s="105" t="s">
        <v>189</v>
      </c>
      <c r="B36" s="55" t="s">
        <v>101</v>
      </c>
      <c r="C36" s="55"/>
      <c r="D36" s="55"/>
      <c r="E36" s="55"/>
      <c r="F36" s="55"/>
      <c r="G36" s="55"/>
      <c r="H36" s="55"/>
      <c r="I36" s="11"/>
      <c r="J36" s="153" t="s">
        <v>98</v>
      </c>
      <c r="K36" s="11" t="s">
        <v>108</v>
      </c>
      <c r="L36" s="565" t="s">
        <v>61</v>
      </c>
      <c r="M36" s="565"/>
      <c r="N36" s="125">
        <v>40000</v>
      </c>
      <c r="O36" s="114" t="s">
        <v>4</v>
      </c>
      <c r="P36" s="173" t="s">
        <v>4</v>
      </c>
      <c r="Q36" s="411"/>
      <c r="R36" s="132"/>
    </row>
    <row r="37" spans="1:18" x14ac:dyDescent="0.3">
      <c r="A37" s="105" t="s">
        <v>189</v>
      </c>
      <c r="B37" s="55"/>
      <c r="C37" s="55"/>
      <c r="D37" s="55"/>
      <c r="E37" s="55"/>
      <c r="F37" s="55"/>
      <c r="G37" s="55"/>
      <c r="H37" s="55"/>
      <c r="I37" s="11"/>
      <c r="J37" s="153" t="s">
        <v>98</v>
      </c>
      <c r="K37" s="11" t="s">
        <v>305</v>
      </c>
      <c r="L37" s="565" t="s">
        <v>63</v>
      </c>
      <c r="M37" s="565"/>
      <c r="N37" s="125">
        <v>2000</v>
      </c>
      <c r="O37" s="114"/>
      <c r="P37" s="173"/>
      <c r="Q37" s="411"/>
      <c r="R37" s="132"/>
    </row>
    <row r="38" spans="1:18" x14ac:dyDescent="0.3">
      <c r="A38" s="105" t="s">
        <v>189</v>
      </c>
      <c r="B38" s="55"/>
      <c r="C38" s="55"/>
      <c r="D38" s="55"/>
      <c r="E38" s="55"/>
      <c r="F38" s="55"/>
      <c r="G38" s="55"/>
      <c r="H38" s="55"/>
      <c r="I38" s="11"/>
      <c r="J38" s="153" t="s">
        <v>98</v>
      </c>
      <c r="K38" s="11" t="s">
        <v>113</v>
      </c>
      <c r="L38" s="565" t="s">
        <v>109</v>
      </c>
      <c r="M38" s="565"/>
      <c r="N38" s="125">
        <f>SUM(N39)</f>
        <v>50000</v>
      </c>
      <c r="O38" s="114">
        <f>N38*1.01</f>
        <v>50500</v>
      </c>
      <c r="P38" s="126">
        <f>O38*1.01</f>
        <v>51005</v>
      </c>
      <c r="Q38" s="411">
        <f t="shared" ref="Q38" si="12">O38/N38*100</f>
        <v>101</v>
      </c>
      <c r="R38" s="412">
        <f t="shared" ref="R38" si="13">P38/O38*100</f>
        <v>101</v>
      </c>
    </row>
    <row r="39" spans="1:18" x14ac:dyDescent="0.3">
      <c r="A39" s="103" t="s">
        <v>189</v>
      </c>
      <c r="B39" s="68" t="s">
        <v>101</v>
      </c>
      <c r="C39" s="68"/>
      <c r="D39" s="68"/>
      <c r="E39" s="68"/>
      <c r="F39" s="68"/>
      <c r="G39" s="68"/>
      <c r="H39" s="68"/>
      <c r="I39" s="14"/>
      <c r="J39" s="99" t="s">
        <v>98</v>
      </c>
      <c r="K39" s="14">
        <v>381</v>
      </c>
      <c r="L39" s="14" t="s">
        <v>67</v>
      </c>
      <c r="M39" s="14"/>
      <c r="N39" s="127">
        <v>50000</v>
      </c>
      <c r="O39" s="128" t="s">
        <v>4</v>
      </c>
      <c r="P39" s="219" t="s">
        <v>4</v>
      </c>
      <c r="Q39" s="413"/>
      <c r="R39" s="414"/>
    </row>
    <row r="40" spans="1:18" x14ac:dyDescent="0.3">
      <c r="A40" s="106" t="s">
        <v>190</v>
      </c>
      <c r="B40" s="150" t="s">
        <v>101</v>
      </c>
      <c r="C40" s="92"/>
      <c r="D40" s="92"/>
      <c r="E40" s="92"/>
      <c r="F40" s="92"/>
      <c r="G40" s="92"/>
      <c r="H40" s="92"/>
      <c r="I40" s="94"/>
      <c r="J40" s="106"/>
      <c r="K40" s="93" t="s">
        <v>277</v>
      </c>
      <c r="L40" s="93"/>
      <c r="M40" s="93"/>
      <c r="N40" s="165">
        <f>N41</f>
        <v>80000</v>
      </c>
      <c r="O40" s="184">
        <f t="shared" ref="O40:P40" si="14">N40*1.01</f>
        <v>80800</v>
      </c>
      <c r="P40" s="185">
        <f t="shared" si="14"/>
        <v>81608</v>
      </c>
      <c r="Q40" s="192">
        <f t="shared" si="0"/>
        <v>101</v>
      </c>
      <c r="R40" s="193">
        <f t="shared" si="1"/>
        <v>101</v>
      </c>
    </row>
    <row r="41" spans="1:18" x14ac:dyDescent="0.3">
      <c r="A41" s="85" t="s">
        <v>191</v>
      </c>
      <c r="B41" s="107" t="s">
        <v>101</v>
      </c>
      <c r="C41" s="100"/>
      <c r="D41" s="100"/>
      <c r="E41" s="100"/>
      <c r="F41" s="100"/>
      <c r="G41" s="100"/>
      <c r="H41" s="100"/>
      <c r="I41" s="87"/>
      <c r="J41" s="85" t="s">
        <v>98</v>
      </c>
      <c r="K41" s="86" t="s">
        <v>172</v>
      </c>
      <c r="L41" s="86" t="s">
        <v>110</v>
      </c>
      <c r="M41" s="86"/>
      <c r="N41" s="166">
        <f>N42</f>
        <v>80000</v>
      </c>
      <c r="O41" s="167">
        <f t="shared" ref="O41:P41" si="15">N41*1.01</f>
        <v>80800</v>
      </c>
      <c r="P41" s="177">
        <f t="shared" si="15"/>
        <v>81608</v>
      </c>
      <c r="Q41" s="407">
        <f t="shared" ref="Q41:Q43" si="16">O41/N41*100</f>
        <v>101</v>
      </c>
      <c r="R41" s="194">
        <f t="shared" ref="R41:R43" si="17">P41/O41*100</f>
        <v>101</v>
      </c>
    </row>
    <row r="42" spans="1:18" x14ac:dyDescent="0.3">
      <c r="A42" s="105" t="s">
        <v>191</v>
      </c>
      <c r="B42" s="67"/>
      <c r="C42" s="55"/>
      <c r="D42" s="55"/>
      <c r="E42" s="55"/>
      <c r="F42" s="55"/>
      <c r="G42" s="55"/>
      <c r="H42" s="55"/>
      <c r="I42" s="110"/>
      <c r="J42" s="153" t="s">
        <v>98</v>
      </c>
      <c r="K42" s="11" t="s">
        <v>6</v>
      </c>
      <c r="L42" s="565" t="s">
        <v>14</v>
      </c>
      <c r="M42" s="565"/>
      <c r="N42" s="125">
        <f>N43</f>
        <v>80000</v>
      </c>
      <c r="O42" s="114">
        <f t="shared" ref="O42:P42" si="18">N42*1.01</f>
        <v>80800</v>
      </c>
      <c r="P42" s="126">
        <f t="shared" si="18"/>
        <v>81608</v>
      </c>
      <c r="Q42" s="408">
        <f t="shared" si="16"/>
        <v>101</v>
      </c>
      <c r="R42" s="132">
        <f t="shared" si="17"/>
        <v>101</v>
      </c>
    </row>
    <row r="43" spans="1:18" x14ac:dyDescent="0.3">
      <c r="A43" s="105" t="s">
        <v>191</v>
      </c>
      <c r="B43" s="67"/>
      <c r="C43" s="55"/>
      <c r="D43" s="55"/>
      <c r="E43" s="55"/>
      <c r="F43" s="55"/>
      <c r="G43" s="55"/>
      <c r="H43" s="55"/>
      <c r="I43" s="110"/>
      <c r="J43" s="153" t="s">
        <v>98</v>
      </c>
      <c r="K43" s="11" t="s">
        <v>113</v>
      </c>
      <c r="L43" s="565" t="s">
        <v>109</v>
      </c>
      <c r="M43" s="565"/>
      <c r="N43" s="125">
        <f>SUM(N44)</f>
        <v>80000</v>
      </c>
      <c r="O43" s="114">
        <f>N43*1.01</f>
        <v>80800</v>
      </c>
      <c r="P43" s="126">
        <f>O43*1.01</f>
        <v>81608</v>
      </c>
      <c r="Q43" s="408">
        <f t="shared" si="16"/>
        <v>101</v>
      </c>
      <c r="R43" s="132">
        <f t="shared" si="17"/>
        <v>101</v>
      </c>
    </row>
    <row r="44" spans="1:18" x14ac:dyDescent="0.3">
      <c r="A44" s="105" t="s">
        <v>191</v>
      </c>
      <c r="B44" s="67" t="s">
        <v>101</v>
      </c>
      <c r="C44" s="55"/>
      <c r="D44" s="55"/>
      <c r="E44" s="55"/>
      <c r="F44" s="55"/>
      <c r="G44" s="55"/>
      <c r="H44" s="55"/>
      <c r="I44" s="110"/>
      <c r="J44" s="153" t="s">
        <v>98</v>
      </c>
      <c r="K44" s="11">
        <v>381</v>
      </c>
      <c r="L44" s="11" t="s">
        <v>67</v>
      </c>
      <c r="M44" s="11"/>
      <c r="N44" s="125">
        <v>80000</v>
      </c>
      <c r="O44" s="114" t="s">
        <v>4</v>
      </c>
      <c r="P44" s="173" t="s">
        <v>4</v>
      </c>
      <c r="Q44" s="408"/>
      <c r="R44" s="132"/>
    </row>
    <row r="45" spans="1:18" x14ac:dyDescent="0.3">
      <c r="A45" s="115"/>
      <c r="B45" s="116"/>
      <c r="C45" s="117"/>
      <c r="D45" s="117"/>
      <c r="E45" s="117"/>
      <c r="F45" s="117"/>
      <c r="G45" s="117"/>
      <c r="H45" s="117"/>
      <c r="I45" s="119"/>
      <c r="J45" s="115"/>
      <c r="K45" s="118" t="s">
        <v>175</v>
      </c>
      <c r="L45" s="118"/>
      <c r="M45" s="118"/>
      <c r="N45" s="137">
        <f>N46+N105+N124+N178+N208+N235+N252</f>
        <v>10972750</v>
      </c>
      <c r="O45" s="299">
        <f>O46+O105+O124+O178+O208+O235+O252</f>
        <v>11122655</v>
      </c>
      <c r="P45" s="300">
        <f>O45*1.01</f>
        <v>11233881.550000001</v>
      </c>
      <c r="Q45" s="415">
        <f>O45/N45*100</f>
        <v>101.36615707092571</v>
      </c>
      <c r="R45" s="416">
        <f>P45/O45*100</f>
        <v>101</v>
      </c>
    </row>
    <row r="46" spans="1:18" x14ac:dyDescent="0.3">
      <c r="A46" s="146"/>
      <c r="B46" s="151"/>
      <c r="C46" s="120"/>
      <c r="D46" s="120"/>
      <c r="E46" s="120"/>
      <c r="F46" s="120"/>
      <c r="G46" s="120"/>
      <c r="H46" s="120"/>
      <c r="I46" s="122"/>
      <c r="J46" s="146"/>
      <c r="K46" s="121" t="s">
        <v>176</v>
      </c>
      <c r="L46" s="121"/>
      <c r="M46" s="121"/>
      <c r="N46" s="138">
        <f t="shared" ref="N46" si="19">SUM(N47)</f>
        <v>2394750</v>
      </c>
      <c r="O46" s="301">
        <f>O47</f>
        <v>2422891</v>
      </c>
      <c r="P46" s="302">
        <f t="shared" ref="P46:P50" si="20">O46*1.01</f>
        <v>2447119.91</v>
      </c>
      <c r="Q46" s="417">
        <f t="shared" ref="Q46:Q64" si="21">O46/N46*100</f>
        <v>101.17511222465811</v>
      </c>
      <c r="R46" s="418">
        <f t="shared" ref="R46:R64" si="22">P46/O46*100</f>
        <v>101</v>
      </c>
    </row>
    <row r="47" spans="1:18" x14ac:dyDescent="0.3">
      <c r="A47" s="147"/>
      <c r="B47" s="152"/>
      <c r="C47" s="72"/>
      <c r="D47" s="72"/>
      <c r="E47" s="72"/>
      <c r="F47" s="72"/>
      <c r="G47" s="72"/>
      <c r="H47" s="72"/>
      <c r="I47" s="136"/>
      <c r="J47" s="91" t="s">
        <v>8</v>
      </c>
      <c r="K47" s="65" t="s">
        <v>158</v>
      </c>
      <c r="L47" s="65"/>
      <c r="M47" s="65"/>
      <c r="N47" s="395">
        <f>SUM(N48)</f>
        <v>2394750</v>
      </c>
      <c r="O47" s="396">
        <f>O48</f>
        <v>2422891</v>
      </c>
      <c r="P47" s="397">
        <f t="shared" si="20"/>
        <v>2447119.91</v>
      </c>
      <c r="Q47" s="419">
        <f t="shared" si="21"/>
        <v>101.17511222465811</v>
      </c>
      <c r="R47" s="420">
        <f t="shared" si="22"/>
        <v>101</v>
      </c>
    </row>
    <row r="48" spans="1:18" x14ac:dyDescent="0.3">
      <c r="A48" s="106" t="s">
        <v>192</v>
      </c>
      <c r="B48" s="150" t="s">
        <v>101</v>
      </c>
      <c r="C48" s="92"/>
      <c r="D48" s="92" t="s">
        <v>6</v>
      </c>
      <c r="E48" s="92" t="s">
        <v>15</v>
      </c>
      <c r="F48" s="92" t="s">
        <v>263</v>
      </c>
      <c r="G48" s="92"/>
      <c r="H48" s="92" t="s">
        <v>265</v>
      </c>
      <c r="I48" s="94"/>
      <c r="J48" s="106"/>
      <c r="K48" s="93" t="s">
        <v>112</v>
      </c>
      <c r="L48" s="93"/>
      <c r="M48" s="93"/>
      <c r="N48" s="142">
        <f>N49+N69+N77+N89+N85+N73+N93+N81+N97+N101</f>
        <v>2394750</v>
      </c>
      <c r="O48" s="143">
        <f>O49+O69+O77+O89+O85+O73+O93+O81+O97+O101</f>
        <v>2422891</v>
      </c>
      <c r="P48" s="174">
        <f>P49+P69+P77+P89+P85+P73+P93+P81+P97+P101</f>
        <v>2444371.66</v>
      </c>
      <c r="Q48" s="421">
        <f t="shared" si="21"/>
        <v>101.17511222465811</v>
      </c>
      <c r="R48" s="422">
        <f t="shared" si="22"/>
        <v>100.88657145533992</v>
      </c>
    </row>
    <row r="49" spans="1:18" x14ac:dyDescent="0.3">
      <c r="A49" s="85" t="s">
        <v>232</v>
      </c>
      <c r="B49" s="107" t="s">
        <v>101</v>
      </c>
      <c r="C49" s="100"/>
      <c r="D49" s="100" t="s">
        <v>6</v>
      </c>
      <c r="E49" s="100" t="s">
        <v>15</v>
      </c>
      <c r="F49" s="100"/>
      <c r="G49" s="100"/>
      <c r="H49" s="100"/>
      <c r="I49" s="87"/>
      <c r="J49" s="85" t="s">
        <v>111</v>
      </c>
      <c r="K49" s="86" t="s">
        <v>219</v>
      </c>
      <c r="L49" s="86"/>
      <c r="M49" s="86"/>
      <c r="N49" s="398">
        <f>SUM(N50)</f>
        <v>1805000</v>
      </c>
      <c r="O49" s="399">
        <f>O50</f>
        <v>1823050</v>
      </c>
      <c r="P49" s="400">
        <f t="shared" si="20"/>
        <v>1841280.5</v>
      </c>
      <c r="Q49" s="423">
        <f t="shared" si="21"/>
        <v>101</v>
      </c>
      <c r="R49" s="194">
        <f t="shared" si="22"/>
        <v>101</v>
      </c>
    </row>
    <row r="50" spans="1:18" x14ac:dyDescent="0.3">
      <c r="A50" s="104" t="s">
        <v>232</v>
      </c>
      <c r="B50" s="109"/>
      <c r="C50" s="109"/>
      <c r="D50" s="109"/>
      <c r="E50" s="109"/>
      <c r="F50" s="109"/>
      <c r="G50" s="109"/>
      <c r="H50" s="109"/>
      <c r="I50" s="112"/>
      <c r="J50" s="102" t="s">
        <v>111</v>
      </c>
      <c r="K50" s="112">
        <v>3</v>
      </c>
      <c r="L50" s="112" t="s">
        <v>14</v>
      </c>
      <c r="M50" s="112"/>
      <c r="N50" s="211">
        <f>N51+N57+N62+N66+N64</f>
        <v>1805000</v>
      </c>
      <c r="O50" s="196">
        <f>O51+O57+O62+O66+O64</f>
        <v>1823050</v>
      </c>
      <c r="P50" s="197">
        <f t="shared" si="20"/>
        <v>1841280.5</v>
      </c>
      <c r="Q50" s="424">
        <f t="shared" si="21"/>
        <v>101</v>
      </c>
      <c r="R50" s="425">
        <f t="shared" si="22"/>
        <v>101</v>
      </c>
    </row>
    <row r="51" spans="1:18" x14ac:dyDescent="0.3">
      <c r="A51" s="105" t="s">
        <v>232</v>
      </c>
      <c r="B51" s="55"/>
      <c r="C51" s="55"/>
      <c r="D51" s="55"/>
      <c r="E51" s="55"/>
      <c r="F51" s="55"/>
      <c r="G51" s="55"/>
      <c r="H51" s="55"/>
      <c r="I51" s="11"/>
      <c r="J51" s="153" t="s">
        <v>111</v>
      </c>
      <c r="K51" s="11">
        <v>31</v>
      </c>
      <c r="L51" s="11" t="s">
        <v>49</v>
      </c>
      <c r="M51" s="11"/>
      <c r="N51" s="157">
        <f>SUM(N52:N56)</f>
        <v>835000</v>
      </c>
      <c r="O51" s="113">
        <f>N51*1.01</f>
        <v>843350</v>
      </c>
      <c r="P51" s="176">
        <f>O51*1.01</f>
        <v>851783.5</v>
      </c>
      <c r="Q51" s="426">
        <f t="shared" si="21"/>
        <v>101</v>
      </c>
      <c r="R51" s="427">
        <f t="shared" si="22"/>
        <v>101</v>
      </c>
    </row>
    <row r="52" spans="1:18" x14ac:dyDescent="0.3">
      <c r="A52" s="105" t="s">
        <v>232</v>
      </c>
      <c r="B52" s="55" t="s">
        <v>101</v>
      </c>
      <c r="C52" s="55"/>
      <c r="D52" s="55"/>
      <c r="E52" s="55"/>
      <c r="F52" s="55"/>
      <c r="G52" s="55"/>
      <c r="H52" s="55"/>
      <c r="I52" s="11"/>
      <c r="J52" s="153" t="s">
        <v>111</v>
      </c>
      <c r="K52" s="11">
        <v>311</v>
      </c>
      <c r="L52" s="565" t="s">
        <v>50</v>
      </c>
      <c r="M52" s="565"/>
      <c r="N52" s="157">
        <v>550000</v>
      </c>
      <c r="O52" s="113"/>
      <c r="P52" s="176"/>
      <c r="Q52" s="428"/>
      <c r="R52" s="427"/>
    </row>
    <row r="53" spans="1:18" x14ac:dyDescent="0.3">
      <c r="A53" s="105" t="s">
        <v>232</v>
      </c>
      <c r="B53" s="55" t="s">
        <v>101</v>
      </c>
      <c r="C53" s="55"/>
      <c r="D53" s="55"/>
      <c r="E53" s="55"/>
      <c r="F53" s="55" t="s">
        <v>263</v>
      </c>
      <c r="G53" s="55"/>
      <c r="H53" s="55"/>
      <c r="I53" s="11"/>
      <c r="J53" s="153" t="s">
        <v>111</v>
      </c>
      <c r="K53" s="11" t="s">
        <v>51</v>
      </c>
      <c r="L53" s="11" t="s">
        <v>52</v>
      </c>
      <c r="M53" s="11"/>
      <c r="N53" s="157">
        <v>130000</v>
      </c>
      <c r="O53" s="113"/>
      <c r="P53" s="176"/>
      <c r="Q53" s="428"/>
      <c r="R53" s="427"/>
    </row>
    <row r="54" spans="1:18" x14ac:dyDescent="0.3">
      <c r="A54" s="105" t="s">
        <v>232</v>
      </c>
      <c r="B54" s="55" t="s">
        <v>101</v>
      </c>
      <c r="C54" s="55"/>
      <c r="D54" s="55"/>
      <c r="E54" s="55"/>
      <c r="F54" s="55"/>
      <c r="G54" s="55"/>
      <c r="H54" s="55"/>
      <c r="I54" s="11"/>
      <c r="J54" s="153" t="s">
        <v>111</v>
      </c>
      <c r="K54" s="11">
        <v>312</v>
      </c>
      <c r="L54" s="11" t="s">
        <v>53</v>
      </c>
      <c r="M54" s="11"/>
      <c r="N54" s="125">
        <v>30000</v>
      </c>
      <c r="O54" s="113"/>
      <c r="P54" s="176"/>
      <c r="Q54" s="428"/>
      <c r="R54" s="427"/>
    </row>
    <row r="55" spans="1:18" x14ac:dyDescent="0.3">
      <c r="A55" s="105" t="s">
        <v>232</v>
      </c>
      <c r="B55" s="55" t="s">
        <v>101</v>
      </c>
      <c r="C55" s="55"/>
      <c r="D55" s="55"/>
      <c r="E55" s="55"/>
      <c r="F55" s="55"/>
      <c r="G55" s="55"/>
      <c r="H55" s="55"/>
      <c r="I55" s="11"/>
      <c r="J55" s="153" t="s">
        <v>111</v>
      </c>
      <c r="K55" s="11">
        <v>313</v>
      </c>
      <c r="L55" s="11" t="s">
        <v>54</v>
      </c>
      <c r="M55" s="11"/>
      <c r="N55" s="125">
        <v>100000</v>
      </c>
      <c r="O55" s="113"/>
      <c r="P55" s="176"/>
      <c r="Q55" s="428"/>
      <c r="R55" s="427"/>
    </row>
    <row r="56" spans="1:18" x14ac:dyDescent="0.3">
      <c r="A56" s="105" t="s">
        <v>232</v>
      </c>
      <c r="B56" s="55" t="s">
        <v>101</v>
      </c>
      <c r="C56" s="55"/>
      <c r="D56" s="55"/>
      <c r="E56" s="55"/>
      <c r="F56" s="55" t="s">
        <v>263</v>
      </c>
      <c r="G56" s="55"/>
      <c r="H56" s="55"/>
      <c r="I56" s="11"/>
      <c r="J56" s="153" t="s">
        <v>111</v>
      </c>
      <c r="K56" s="11" t="s">
        <v>55</v>
      </c>
      <c r="L56" s="11" t="s">
        <v>56</v>
      </c>
      <c r="M56" s="11"/>
      <c r="N56" s="125">
        <v>25000</v>
      </c>
      <c r="O56" s="113"/>
      <c r="P56" s="176"/>
      <c r="Q56" s="428"/>
      <c r="R56" s="427"/>
    </row>
    <row r="57" spans="1:18" x14ac:dyDescent="0.3">
      <c r="A57" s="105" t="s">
        <v>232</v>
      </c>
      <c r="B57" s="55"/>
      <c r="C57" s="55"/>
      <c r="D57" s="55"/>
      <c r="E57" s="55"/>
      <c r="F57" s="55"/>
      <c r="G57" s="55"/>
      <c r="H57" s="55"/>
      <c r="I57" s="11"/>
      <c r="J57" s="153" t="s">
        <v>111</v>
      </c>
      <c r="K57" s="11">
        <v>32</v>
      </c>
      <c r="L57" s="11" t="s">
        <v>57</v>
      </c>
      <c r="M57" s="11"/>
      <c r="N57" s="157">
        <f>SUM(N58:N61)</f>
        <v>720000</v>
      </c>
      <c r="O57" s="113">
        <f>N57*1.01</f>
        <v>727200</v>
      </c>
      <c r="P57" s="176">
        <f t="shared" ref="P57:P66" si="23">O57*1.01</f>
        <v>734472</v>
      </c>
      <c r="Q57" s="426">
        <f t="shared" si="21"/>
        <v>101</v>
      </c>
      <c r="R57" s="427">
        <f t="shared" si="22"/>
        <v>101</v>
      </c>
    </row>
    <row r="58" spans="1:18" x14ac:dyDescent="0.3">
      <c r="A58" s="105" t="s">
        <v>232</v>
      </c>
      <c r="B58" s="55" t="s">
        <v>101</v>
      </c>
      <c r="C58" s="55"/>
      <c r="D58" s="55" t="s">
        <v>4</v>
      </c>
      <c r="E58" s="55"/>
      <c r="F58" s="55"/>
      <c r="G58" s="55"/>
      <c r="H58" s="55"/>
      <c r="I58" s="11"/>
      <c r="J58" s="153" t="s">
        <v>111</v>
      </c>
      <c r="K58" s="11">
        <v>321</v>
      </c>
      <c r="L58" s="11" t="s">
        <v>58</v>
      </c>
      <c r="M58" s="11"/>
      <c r="N58" s="125">
        <v>30000</v>
      </c>
      <c r="O58" s="113"/>
      <c r="P58" s="176"/>
      <c r="Q58" s="428"/>
      <c r="R58" s="427"/>
    </row>
    <row r="59" spans="1:18" x14ac:dyDescent="0.3">
      <c r="A59" s="105" t="s">
        <v>232</v>
      </c>
      <c r="B59" s="55" t="s">
        <v>101</v>
      </c>
      <c r="C59" s="55"/>
      <c r="D59" s="55" t="s">
        <v>6</v>
      </c>
      <c r="E59" s="55" t="s">
        <v>4</v>
      </c>
      <c r="F59" s="55"/>
      <c r="G59" s="55"/>
      <c r="H59" s="55"/>
      <c r="I59" s="11"/>
      <c r="J59" s="153" t="s">
        <v>111</v>
      </c>
      <c r="K59" s="11">
        <v>322</v>
      </c>
      <c r="L59" s="11" t="s">
        <v>103</v>
      </c>
      <c r="M59" s="11"/>
      <c r="N59" s="125">
        <v>120000</v>
      </c>
      <c r="O59" s="113"/>
      <c r="P59" s="176"/>
      <c r="Q59" s="428"/>
      <c r="R59" s="427"/>
    </row>
    <row r="60" spans="1:18" x14ac:dyDescent="0.3">
      <c r="A60" s="105" t="s">
        <v>232</v>
      </c>
      <c r="B60" s="55" t="s">
        <v>101</v>
      </c>
      <c r="C60" s="55"/>
      <c r="D60" s="55" t="s">
        <v>6</v>
      </c>
      <c r="E60" s="55" t="s">
        <v>15</v>
      </c>
      <c r="F60" s="55"/>
      <c r="G60" s="55"/>
      <c r="H60" s="55"/>
      <c r="I60" s="11"/>
      <c r="J60" s="153" t="s">
        <v>111</v>
      </c>
      <c r="K60" s="11">
        <v>323</v>
      </c>
      <c r="L60" s="11" t="s">
        <v>60</v>
      </c>
      <c r="M60" s="11"/>
      <c r="N60" s="125">
        <v>420000</v>
      </c>
      <c r="O60" s="113"/>
      <c r="P60" s="176"/>
      <c r="Q60" s="428"/>
      <c r="R60" s="427"/>
    </row>
    <row r="61" spans="1:18" x14ac:dyDescent="0.3">
      <c r="A61" s="105" t="s">
        <v>232</v>
      </c>
      <c r="B61" s="55" t="s">
        <v>101</v>
      </c>
      <c r="C61" s="55"/>
      <c r="D61" s="55" t="s">
        <v>6</v>
      </c>
      <c r="E61" s="55" t="s">
        <v>15</v>
      </c>
      <c r="F61" s="55"/>
      <c r="G61" s="55"/>
      <c r="H61" s="55"/>
      <c r="I61" s="11"/>
      <c r="J61" s="153" t="s">
        <v>111</v>
      </c>
      <c r="K61" s="11">
        <v>329</v>
      </c>
      <c r="L61" s="11" t="s">
        <v>61</v>
      </c>
      <c r="M61" s="11"/>
      <c r="N61" s="125">
        <v>150000</v>
      </c>
      <c r="O61" s="113"/>
      <c r="P61" s="176"/>
      <c r="Q61" s="428"/>
      <c r="R61" s="427"/>
    </row>
    <row r="62" spans="1:18" x14ac:dyDescent="0.3">
      <c r="A62" s="105" t="s">
        <v>232</v>
      </c>
      <c r="B62" s="55"/>
      <c r="C62" s="55"/>
      <c r="D62" s="55"/>
      <c r="E62" s="55"/>
      <c r="F62" s="55"/>
      <c r="G62" s="55"/>
      <c r="H62" s="55"/>
      <c r="I62" s="11"/>
      <c r="J62" s="153" t="s">
        <v>111</v>
      </c>
      <c r="K62" s="11">
        <v>34</v>
      </c>
      <c r="L62" s="11" t="s">
        <v>62</v>
      </c>
      <c r="M62" s="11"/>
      <c r="N62" s="157">
        <f>N63</f>
        <v>10000</v>
      </c>
      <c r="O62" s="113">
        <f>N62*1.01</f>
        <v>10100</v>
      </c>
      <c r="P62" s="176">
        <f t="shared" si="23"/>
        <v>10201</v>
      </c>
      <c r="Q62" s="426">
        <f t="shared" si="21"/>
        <v>101</v>
      </c>
      <c r="R62" s="429">
        <f t="shared" si="22"/>
        <v>101</v>
      </c>
    </row>
    <row r="63" spans="1:18" x14ac:dyDescent="0.3">
      <c r="A63" s="105" t="s">
        <v>232</v>
      </c>
      <c r="B63" s="55" t="s">
        <v>101</v>
      </c>
      <c r="C63" s="55"/>
      <c r="D63" s="55"/>
      <c r="E63" s="55"/>
      <c r="F63" s="55"/>
      <c r="G63" s="55"/>
      <c r="H63" s="55"/>
      <c r="I63" s="11"/>
      <c r="J63" s="153" t="s">
        <v>111</v>
      </c>
      <c r="K63" s="11">
        <v>343</v>
      </c>
      <c r="L63" s="11" t="s">
        <v>63</v>
      </c>
      <c r="M63" s="11"/>
      <c r="N63" s="125">
        <v>10000</v>
      </c>
      <c r="O63" s="113"/>
      <c r="P63" s="176"/>
      <c r="Q63" s="428"/>
      <c r="R63" s="429"/>
    </row>
    <row r="64" spans="1:18" x14ac:dyDescent="0.3">
      <c r="A64" s="105" t="s">
        <v>232</v>
      </c>
      <c r="B64" s="55"/>
      <c r="C64" s="55"/>
      <c r="D64" s="55"/>
      <c r="E64" s="55"/>
      <c r="F64" s="55"/>
      <c r="G64" s="55"/>
      <c r="H64" s="55"/>
      <c r="I64" s="11"/>
      <c r="J64" s="153" t="s">
        <v>111</v>
      </c>
      <c r="K64" s="11" t="s">
        <v>146</v>
      </c>
      <c r="L64" s="565" t="s">
        <v>148</v>
      </c>
      <c r="M64" s="565"/>
      <c r="N64" s="125">
        <f>N65</f>
        <v>200000</v>
      </c>
      <c r="O64" s="113">
        <f>N64*1.01</f>
        <v>202000</v>
      </c>
      <c r="P64" s="176">
        <f t="shared" ref="P64" si="24">O64*1.01</f>
        <v>204020</v>
      </c>
      <c r="Q64" s="426">
        <f t="shared" si="21"/>
        <v>101</v>
      </c>
      <c r="R64" s="429">
        <f t="shared" si="22"/>
        <v>101</v>
      </c>
    </row>
    <row r="65" spans="1:18" ht="23.4" customHeight="1" x14ac:dyDescent="0.3">
      <c r="A65" s="529" t="s">
        <v>232</v>
      </c>
      <c r="B65" s="490" t="s">
        <v>101</v>
      </c>
      <c r="C65" s="490"/>
      <c r="D65" s="490"/>
      <c r="E65" s="490"/>
      <c r="F65" s="490"/>
      <c r="G65" s="490"/>
      <c r="H65" s="490"/>
      <c r="I65" s="490"/>
      <c r="J65" s="195" t="s">
        <v>111</v>
      </c>
      <c r="K65" s="490" t="s">
        <v>147</v>
      </c>
      <c r="L65" s="556" t="s">
        <v>272</v>
      </c>
      <c r="M65" s="556"/>
      <c r="N65" s="321">
        <v>200000</v>
      </c>
      <c r="O65" s="322"/>
      <c r="P65" s="530"/>
      <c r="Q65" s="531"/>
      <c r="R65" s="532"/>
    </row>
    <row r="66" spans="1:18" x14ac:dyDescent="0.3">
      <c r="A66" s="104" t="s">
        <v>232</v>
      </c>
      <c r="B66" s="109"/>
      <c r="C66" s="109"/>
      <c r="D66" s="109"/>
      <c r="E66" s="109"/>
      <c r="F66" s="109"/>
      <c r="G66" s="109"/>
      <c r="H66" s="109"/>
      <c r="I66" s="112"/>
      <c r="J66" s="102" t="s">
        <v>111</v>
      </c>
      <c r="K66" s="112" t="s">
        <v>113</v>
      </c>
      <c r="L66" s="564" t="s">
        <v>109</v>
      </c>
      <c r="M66" s="564"/>
      <c r="N66" s="123">
        <f>SUM(N67:N68)</f>
        <v>40000</v>
      </c>
      <c r="O66" s="196">
        <f>N66*1.01</f>
        <v>40400</v>
      </c>
      <c r="P66" s="197">
        <f t="shared" si="23"/>
        <v>40804</v>
      </c>
      <c r="Q66" s="424">
        <f>O66/N66*100</f>
        <v>101</v>
      </c>
      <c r="R66" s="425">
        <f>P66/O66*100</f>
        <v>101</v>
      </c>
    </row>
    <row r="67" spans="1:18" x14ac:dyDescent="0.3">
      <c r="A67" s="105" t="s">
        <v>232</v>
      </c>
      <c r="B67" s="55" t="s">
        <v>101</v>
      </c>
      <c r="C67" s="55"/>
      <c r="D67" s="55"/>
      <c r="E67" s="55"/>
      <c r="F67" s="55"/>
      <c r="G67" s="55"/>
      <c r="H67" s="55"/>
      <c r="I67" s="11"/>
      <c r="J67" s="153" t="s">
        <v>111</v>
      </c>
      <c r="K67" s="11" t="s">
        <v>124</v>
      </c>
      <c r="L67" s="390" t="s">
        <v>67</v>
      </c>
      <c r="M67" s="390"/>
      <c r="N67" s="125">
        <v>30000</v>
      </c>
      <c r="O67" s="113"/>
      <c r="P67" s="176"/>
      <c r="Q67" s="428"/>
      <c r="R67" s="427"/>
    </row>
    <row r="68" spans="1:18" x14ac:dyDescent="0.3">
      <c r="A68" s="103" t="s">
        <v>232</v>
      </c>
      <c r="B68" s="68" t="s">
        <v>101</v>
      </c>
      <c r="C68" s="68"/>
      <c r="D68" s="68"/>
      <c r="E68" s="68"/>
      <c r="F68" s="68"/>
      <c r="G68" s="68"/>
      <c r="H68" s="68"/>
      <c r="I68" s="14"/>
      <c r="J68" s="99" t="s">
        <v>111</v>
      </c>
      <c r="K68" s="14" t="s">
        <v>68</v>
      </c>
      <c r="L68" s="563" t="s">
        <v>69</v>
      </c>
      <c r="M68" s="563"/>
      <c r="N68" s="127">
        <v>10000</v>
      </c>
      <c r="O68" s="128" t="s">
        <v>4</v>
      </c>
      <c r="P68" s="430"/>
      <c r="Q68" s="431"/>
      <c r="R68" s="432"/>
    </row>
    <row r="69" spans="1:18" x14ac:dyDescent="0.3">
      <c r="A69" s="85" t="s">
        <v>233</v>
      </c>
      <c r="B69" s="107" t="s">
        <v>101</v>
      </c>
      <c r="C69" s="100"/>
      <c r="D69" s="100" t="s">
        <v>6</v>
      </c>
      <c r="E69" s="100" t="s">
        <v>15</v>
      </c>
      <c r="F69" s="100"/>
      <c r="G69" s="100"/>
      <c r="H69" s="100" t="s">
        <v>265</v>
      </c>
      <c r="I69" s="87"/>
      <c r="J69" s="85" t="s">
        <v>111</v>
      </c>
      <c r="K69" s="86" t="s">
        <v>220</v>
      </c>
      <c r="L69" s="86"/>
      <c r="M69" s="86"/>
      <c r="N69" s="166">
        <f>N70</f>
        <v>100000</v>
      </c>
      <c r="O69" s="167">
        <f>N69*1.01</f>
        <v>101000</v>
      </c>
      <c r="P69" s="177">
        <f t="shared" ref="P69:P70" si="25">O69*1.01</f>
        <v>102010</v>
      </c>
      <c r="Q69" s="433">
        <f t="shared" ref="Q69:R75" si="26">O69/N69*100</f>
        <v>101</v>
      </c>
      <c r="R69" s="194">
        <f t="shared" si="26"/>
        <v>101</v>
      </c>
    </row>
    <row r="70" spans="1:18" x14ac:dyDescent="0.3">
      <c r="A70" s="105" t="s">
        <v>233</v>
      </c>
      <c r="B70" s="67"/>
      <c r="C70" s="55"/>
      <c r="D70" s="55"/>
      <c r="E70" s="55"/>
      <c r="F70" s="55"/>
      <c r="G70" s="55"/>
      <c r="H70" s="55"/>
      <c r="I70" s="110"/>
      <c r="J70" s="153" t="s">
        <v>111</v>
      </c>
      <c r="K70" s="390" t="s">
        <v>6</v>
      </c>
      <c r="L70" s="11" t="s">
        <v>14</v>
      </c>
      <c r="M70" s="11"/>
      <c r="N70" s="125">
        <f>N71</f>
        <v>100000</v>
      </c>
      <c r="O70" s="114">
        <f>N70*1.01</f>
        <v>101000</v>
      </c>
      <c r="P70" s="126">
        <f t="shared" si="25"/>
        <v>102010</v>
      </c>
      <c r="Q70" s="434">
        <f t="shared" si="26"/>
        <v>101</v>
      </c>
      <c r="R70" s="132">
        <f t="shared" si="26"/>
        <v>101</v>
      </c>
    </row>
    <row r="71" spans="1:18" x14ac:dyDescent="0.3">
      <c r="A71" s="105" t="s">
        <v>233</v>
      </c>
      <c r="B71" s="67"/>
      <c r="C71" s="55"/>
      <c r="D71" s="55"/>
      <c r="E71" s="55"/>
      <c r="F71" s="55"/>
      <c r="G71" s="55"/>
      <c r="H71" s="55"/>
      <c r="I71" s="110"/>
      <c r="J71" s="153" t="s">
        <v>111</v>
      </c>
      <c r="K71" s="390" t="s">
        <v>107</v>
      </c>
      <c r="L71" s="11" t="s">
        <v>57</v>
      </c>
      <c r="M71" s="11"/>
      <c r="N71" s="125">
        <f>N72</f>
        <v>100000</v>
      </c>
      <c r="O71" s="114">
        <f>N71*1.01</f>
        <v>101000</v>
      </c>
      <c r="P71" s="126">
        <f>O71*1.01</f>
        <v>102010</v>
      </c>
      <c r="Q71" s="434">
        <f t="shared" si="26"/>
        <v>101</v>
      </c>
      <c r="R71" s="132">
        <f t="shared" si="26"/>
        <v>101</v>
      </c>
    </row>
    <row r="72" spans="1:18" x14ac:dyDescent="0.3">
      <c r="A72" s="105" t="s">
        <v>233</v>
      </c>
      <c r="B72" s="67" t="s">
        <v>101</v>
      </c>
      <c r="C72" s="55"/>
      <c r="D72" s="55" t="s">
        <v>6</v>
      </c>
      <c r="E72" s="55" t="s">
        <v>15</v>
      </c>
      <c r="F72" s="55"/>
      <c r="G72" s="55"/>
      <c r="H72" s="55" t="s">
        <v>265</v>
      </c>
      <c r="I72" s="110"/>
      <c r="J72" s="153" t="s">
        <v>111</v>
      </c>
      <c r="K72" s="390" t="s">
        <v>104</v>
      </c>
      <c r="L72" s="11" t="s">
        <v>60</v>
      </c>
      <c r="M72" s="11"/>
      <c r="N72" s="125">
        <v>100000</v>
      </c>
      <c r="O72" s="114"/>
      <c r="P72" s="126"/>
      <c r="Q72" s="435"/>
      <c r="R72" s="414"/>
    </row>
    <row r="73" spans="1:18" x14ac:dyDescent="0.3">
      <c r="A73" s="85" t="s">
        <v>234</v>
      </c>
      <c r="B73" s="107" t="s">
        <v>101</v>
      </c>
      <c r="C73" s="100"/>
      <c r="D73" s="100"/>
      <c r="E73" s="100"/>
      <c r="F73" s="100"/>
      <c r="G73" s="100"/>
      <c r="H73" s="100" t="s">
        <v>265</v>
      </c>
      <c r="I73" s="87"/>
      <c r="J73" s="85" t="s">
        <v>111</v>
      </c>
      <c r="K73" s="288" t="s">
        <v>310</v>
      </c>
      <c r="L73" s="86"/>
      <c r="M73" s="86"/>
      <c r="N73" s="166">
        <f>N74</f>
        <v>100000</v>
      </c>
      <c r="O73" s="167">
        <f>O74</f>
        <v>101000</v>
      </c>
      <c r="P73" s="177">
        <f>O73*1.01</f>
        <v>102010</v>
      </c>
      <c r="Q73" s="433">
        <f t="shared" si="26"/>
        <v>101</v>
      </c>
      <c r="R73" s="194">
        <f t="shared" si="26"/>
        <v>101</v>
      </c>
    </row>
    <row r="74" spans="1:18" x14ac:dyDescent="0.3">
      <c r="A74" s="105" t="s">
        <v>234</v>
      </c>
      <c r="B74" s="67"/>
      <c r="C74" s="55"/>
      <c r="D74" s="55"/>
      <c r="E74" s="55"/>
      <c r="F74" s="55"/>
      <c r="G74" s="55"/>
      <c r="H74" s="55"/>
      <c r="I74" s="110"/>
      <c r="J74" s="153" t="s">
        <v>111</v>
      </c>
      <c r="K74" s="11" t="s">
        <v>6</v>
      </c>
      <c r="L74" s="11" t="s">
        <v>16</v>
      </c>
      <c r="M74" s="11"/>
      <c r="N74" s="125">
        <f>N75</f>
        <v>100000</v>
      </c>
      <c r="O74" s="289">
        <f>O75</f>
        <v>101000</v>
      </c>
      <c r="P74" s="290">
        <f t="shared" ref="P74:P75" si="27">O74*1.01</f>
        <v>102010</v>
      </c>
      <c r="Q74" s="434">
        <f t="shared" si="26"/>
        <v>101</v>
      </c>
      <c r="R74" s="132">
        <f t="shared" si="26"/>
        <v>101</v>
      </c>
    </row>
    <row r="75" spans="1:18" x14ac:dyDescent="0.3">
      <c r="A75" s="105" t="s">
        <v>234</v>
      </c>
      <c r="B75" s="67"/>
      <c r="C75" s="55"/>
      <c r="D75" s="55"/>
      <c r="E75" s="55"/>
      <c r="F75" s="55"/>
      <c r="G75" s="55"/>
      <c r="H75" s="55"/>
      <c r="I75" s="110"/>
      <c r="J75" s="153" t="s">
        <v>111</v>
      </c>
      <c r="K75" s="11" t="s">
        <v>107</v>
      </c>
      <c r="L75" s="11" t="s">
        <v>57</v>
      </c>
      <c r="M75" s="11"/>
      <c r="N75" s="125">
        <f>N76</f>
        <v>100000</v>
      </c>
      <c r="O75" s="289">
        <f>N75*1.01</f>
        <v>101000</v>
      </c>
      <c r="P75" s="290">
        <f t="shared" si="27"/>
        <v>102010</v>
      </c>
      <c r="Q75" s="434">
        <f t="shared" si="26"/>
        <v>101</v>
      </c>
      <c r="R75" s="132">
        <f t="shared" si="26"/>
        <v>101</v>
      </c>
    </row>
    <row r="76" spans="1:18" x14ac:dyDescent="0.3">
      <c r="A76" s="105" t="s">
        <v>234</v>
      </c>
      <c r="B76" s="67" t="s">
        <v>101</v>
      </c>
      <c r="C76" s="55"/>
      <c r="D76" s="55"/>
      <c r="E76" s="55"/>
      <c r="F76" s="55"/>
      <c r="G76" s="55"/>
      <c r="H76" s="55" t="s">
        <v>265</v>
      </c>
      <c r="I76" s="110"/>
      <c r="J76" s="153" t="s">
        <v>111</v>
      </c>
      <c r="K76" s="11" t="s">
        <v>104</v>
      </c>
      <c r="L76" s="11" t="s">
        <v>60</v>
      </c>
      <c r="M76" s="11"/>
      <c r="N76" s="127">
        <v>100000</v>
      </c>
      <c r="O76" s="128"/>
      <c r="P76" s="129"/>
      <c r="Q76" s="436"/>
      <c r="R76" s="286"/>
    </row>
    <row r="77" spans="1:18" x14ac:dyDescent="0.3">
      <c r="A77" s="85" t="s">
        <v>316</v>
      </c>
      <c r="B77" s="107" t="s">
        <v>101</v>
      </c>
      <c r="C77" s="100"/>
      <c r="D77" s="100"/>
      <c r="E77" s="100"/>
      <c r="F77" s="100"/>
      <c r="G77" s="100"/>
      <c r="H77" s="100" t="s">
        <v>265</v>
      </c>
      <c r="I77" s="87"/>
      <c r="J77" s="85" t="s">
        <v>111</v>
      </c>
      <c r="K77" s="86" t="s">
        <v>311</v>
      </c>
      <c r="L77" s="86"/>
      <c r="M77" s="86"/>
      <c r="N77" s="166">
        <f>N78</f>
        <v>10000</v>
      </c>
      <c r="O77" s="167">
        <f>O78</f>
        <v>10149</v>
      </c>
      <c r="P77" s="177">
        <f t="shared" ref="P77:P91" si="28">O77*1.01</f>
        <v>10250.49</v>
      </c>
      <c r="Q77" s="326">
        <f>O77/N77*100</f>
        <v>101.49</v>
      </c>
      <c r="R77" s="194">
        <f>P77/O77*100</f>
        <v>101</v>
      </c>
    </row>
    <row r="78" spans="1:18" x14ac:dyDescent="0.3">
      <c r="A78" s="105" t="s">
        <v>316</v>
      </c>
      <c r="B78" s="67"/>
      <c r="C78" s="55"/>
      <c r="D78" s="55"/>
      <c r="E78" s="55"/>
      <c r="F78" s="55"/>
      <c r="G78" s="55"/>
      <c r="H78" s="55"/>
      <c r="I78" s="110"/>
      <c r="J78" s="153" t="s">
        <v>111</v>
      </c>
      <c r="K78" s="390" t="s">
        <v>15</v>
      </c>
      <c r="L78" s="11" t="s">
        <v>16</v>
      </c>
      <c r="M78" s="11"/>
      <c r="N78" s="125">
        <f>N79</f>
        <v>10000</v>
      </c>
      <c r="O78" s="114">
        <f>O79</f>
        <v>10149</v>
      </c>
      <c r="P78" s="126">
        <f t="shared" si="28"/>
        <v>10250.49</v>
      </c>
      <c r="Q78" s="327">
        <f t="shared" ref="Q78:Q90" si="29">O78/N78*100</f>
        <v>101.49</v>
      </c>
      <c r="R78" s="132">
        <f t="shared" ref="R78:R91" si="30">P78/O78*100</f>
        <v>101</v>
      </c>
    </row>
    <row r="79" spans="1:18" x14ac:dyDescent="0.3">
      <c r="A79" s="105" t="s">
        <v>316</v>
      </c>
      <c r="B79" s="67"/>
      <c r="C79" s="55"/>
      <c r="D79" s="55"/>
      <c r="E79" s="55"/>
      <c r="F79" s="55"/>
      <c r="G79" s="55"/>
      <c r="H79" s="55"/>
      <c r="I79" s="110"/>
      <c r="J79" s="153" t="s">
        <v>111</v>
      </c>
      <c r="K79" s="390" t="s">
        <v>114</v>
      </c>
      <c r="L79" s="11" t="s">
        <v>71</v>
      </c>
      <c r="M79" s="11"/>
      <c r="N79" s="125">
        <f>N80</f>
        <v>10000</v>
      </c>
      <c r="O79" s="114">
        <v>10149</v>
      </c>
      <c r="P79" s="126">
        <f t="shared" si="28"/>
        <v>10250.49</v>
      </c>
      <c r="Q79" s="327">
        <f t="shared" si="29"/>
        <v>101.49</v>
      </c>
      <c r="R79" s="132">
        <f t="shared" si="30"/>
        <v>101</v>
      </c>
    </row>
    <row r="80" spans="1:18" x14ac:dyDescent="0.3">
      <c r="A80" s="105" t="s">
        <v>316</v>
      </c>
      <c r="B80" s="67" t="s">
        <v>101</v>
      </c>
      <c r="C80" s="55"/>
      <c r="D80" s="55"/>
      <c r="E80" s="55"/>
      <c r="F80" s="55"/>
      <c r="G80" s="55"/>
      <c r="H80" s="55" t="s">
        <v>265</v>
      </c>
      <c r="I80" s="110"/>
      <c r="J80" s="153" t="s">
        <v>111</v>
      </c>
      <c r="K80" s="390" t="s">
        <v>73</v>
      </c>
      <c r="L80" s="11" t="s">
        <v>74</v>
      </c>
      <c r="M80" s="11"/>
      <c r="N80" s="125">
        <v>10000</v>
      </c>
      <c r="O80" s="114"/>
      <c r="P80" s="126"/>
      <c r="Q80" s="327"/>
      <c r="R80" s="132"/>
    </row>
    <row r="81" spans="1:18" x14ac:dyDescent="0.3">
      <c r="A81" s="85" t="s">
        <v>235</v>
      </c>
      <c r="B81" s="107" t="s">
        <v>101</v>
      </c>
      <c r="C81" s="100"/>
      <c r="D81" s="100"/>
      <c r="E81" s="100"/>
      <c r="F81" s="100"/>
      <c r="G81" s="100"/>
      <c r="H81" s="100" t="s">
        <v>265</v>
      </c>
      <c r="I81" s="87"/>
      <c r="J81" s="85" t="s">
        <v>111</v>
      </c>
      <c r="K81" s="288" t="s">
        <v>319</v>
      </c>
      <c r="L81" s="86"/>
      <c r="M81" s="86"/>
      <c r="N81" s="166">
        <f>N82</f>
        <v>8750</v>
      </c>
      <c r="O81" s="167">
        <f>N81*1.02</f>
        <v>8925</v>
      </c>
      <c r="P81" s="177">
        <v>6266</v>
      </c>
      <c r="Q81" s="326">
        <f>O81/N81*100</f>
        <v>102</v>
      </c>
      <c r="R81" s="194">
        <v>101</v>
      </c>
    </row>
    <row r="82" spans="1:18" x14ac:dyDescent="0.3">
      <c r="A82" s="105" t="s">
        <v>235</v>
      </c>
      <c r="B82" s="67"/>
      <c r="C82" s="55"/>
      <c r="D82" s="55"/>
      <c r="E82" s="55"/>
      <c r="F82" s="55"/>
      <c r="G82" s="55"/>
      <c r="H82" s="55"/>
      <c r="I82" s="110"/>
      <c r="J82" s="153" t="s">
        <v>111</v>
      </c>
      <c r="K82" s="390" t="s">
        <v>15</v>
      </c>
      <c r="L82" s="11" t="s">
        <v>16</v>
      </c>
      <c r="M82" s="11"/>
      <c r="N82" s="125">
        <f>N83</f>
        <v>8750</v>
      </c>
      <c r="O82" s="114">
        <f>N82*1.02</f>
        <v>8925</v>
      </c>
      <c r="P82" s="126">
        <v>6266</v>
      </c>
      <c r="Q82" s="327">
        <f>O82/N82*100</f>
        <v>102</v>
      </c>
      <c r="R82" s="132">
        <v>101</v>
      </c>
    </row>
    <row r="83" spans="1:18" x14ac:dyDescent="0.3">
      <c r="A83" s="105" t="s">
        <v>235</v>
      </c>
      <c r="B83" s="67"/>
      <c r="C83" s="55"/>
      <c r="D83" s="55"/>
      <c r="E83" s="55"/>
      <c r="F83" s="55"/>
      <c r="G83" s="55"/>
      <c r="H83" s="55"/>
      <c r="I83" s="110"/>
      <c r="J83" s="153" t="s">
        <v>111</v>
      </c>
      <c r="K83" s="390" t="s">
        <v>114</v>
      </c>
      <c r="L83" s="11" t="s">
        <v>71</v>
      </c>
      <c r="M83" s="11"/>
      <c r="N83" s="125">
        <f>N84</f>
        <v>8750</v>
      </c>
      <c r="O83" s="114">
        <f>N83*1.02</f>
        <v>8925</v>
      </c>
      <c r="P83" s="126">
        <f>O83*1.01</f>
        <v>9014.25</v>
      </c>
      <c r="Q83" s="327">
        <f>O83/N83*100</f>
        <v>102</v>
      </c>
      <c r="R83" s="132">
        <v>101</v>
      </c>
    </row>
    <row r="84" spans="1:18" x14ac:dyDescent="0.3">
      <c r="A84" s="105" t="s">
        <v>235</v>
      </c>
      <c r="B84" s="67" t="s">
        <v>101</v>
      </c>
      <c r="C84" s="55"/>
      <c r="D84" s="55"/>
      <c r="E84" s="55"/>
      <c r="F84" s="55"/>
      <c r="G84" s="55"/>
      <c r="H84" s="55" t="s">
        <v>265</v>
      </c>
      <c r="I84" s="110"/>
      <c r="J84" s="153" t="s">
        <v>111</v>
      </c>
      <c r="K84" s="390" t="s">
        <v>75</v>
      </c>
      <c r="L84" s="11" t="s">
        <v>76</v>
      </c>
      <c r="M84" s="11"/>
      <c r="N84" s="125">
        <v>8750</v>
      </c>
      <c r="O84" s="114"/>
      <c r="P84" s="126"/>
      <c r="Q84" s="327"/>
      <c r="R84" s="132"/>
    </row>
    <row r="85" spans="1:18" x14ac:dyDescent="0.3">
      <c r="A85" s="85" t="s">
        <v>236</v>
      </c>
      <c r="B85" s="107" t="s">
        <v>101</v>
      </c>
      <c r="C85" s="100"/>
      <c r="D85" s="100"/>
      <c r="E85" s="100"/>
      <c r="F85" s="100"/>
      <c r="G85" s="100"/>
      <c r="H85" s="100" t="s">
        <v>265</v>
      </c>
      <c r="I85" s="87"/>
      <c r="J85" s="85" t="s">
        <v>111</v>
      </c>
      <c r="K85" s="288" t="s">
        <v>320</v>
      </c>
      <c r="L85" s="86"/>
      <c r="M85" s="86"/>
      <c r="N85" s="166">
        <f>N86</f>
        <v>100000</v>
      </c>
      <c r="O85" s="167">
        <f>O86</f>
        <v>102347</v>
      </c>
      <c r="P85" s="177">
        <f>O85*1.01</f>
        <v>103370.47</v>
      </c>
      <c r="Q85" s="433">
        <f t="shared" ref="Q85:Q87" si="31">O85/N85*100</f>
        <v>102.34700000000001</v>
      </c>
      <c r="R85" s="194">
        <f t="shared" ref="R85:R87" si="32">P85/O85*100</f>
        <v>101</v>
      </c>
    </row>
    <row r="86" spans="1:18" x14ac:dyDescent="0.3">
      <c r="A86" s="105" t="s">
        <v>236</v>
      </c>
      <c r="B86" s="67"/>
      <c r="C86" s="55"/>
      <c r="D86" s="55"/>
      <c r="E86" s="55"/>
      <c r="F86" s="55"/>
      <c r="G86" s="55"/>
      <c r="H86" s="55"/>
      <c r="I86" s="110"/>
      <c r="J86" s="153" t="s">
        <v>111</v>
      </c>
      <c r="K86" s="11">
        <v>4</v>
      </c>
      <c r="L86" s="11" t="s">
        <v>16</v>
      </c>
      <c r="M86" s="11"/>
      <c r="N86" s="125">
        <f>N87</f>
        <v>100000</v>
      </c>
      <c r="O86" s="289">
        <f>O87</f>
        <v>102347</v>
      </c>
      <c r="P86" s="290">
        <f t="shared" ref="P86:P87" si="33">O86*1.01</f>
        <v>103370.47</v>
      </c>
      <c r="Q86" s="434">
        <f t="shared" si="31"/>
        <v>102.34700000000001</v>
      </c>
      <c r="R86" s="132">
        <f t="shared" si="32"/>
        <v>101</v>
      </c>
    </row>
    <row r="87" spans="1:18" x14ac:dyDescent="0.3">
      <c r="A87" s="105" t="s">
        <v>236</v>
      </c>
      <c r="B87" s="67"/>
      <c r="C87" s="55"/>
      <c r="D87" s="55"/>
      <c r="E87" s="55"/>
      <c r="F87" s="55"/>
      <c r="G87" s="55"/>
      <c r="H87" s="55"/>
      <c r="I87" s="110"/>
      <c r="J87" s="153" t="s">
        <v>111</v>
      </c>
      <c r="K87" s="11" t="s">
        <v>114</v>
      </c>
      <c r="L87" s="11" t="s">
        <v>71</v>
      </c>
      <c r="M87" s="11"/>
      <c r="N87" s="125">
        <f>N88</f>
        <v>100000</v>
      </c>
      <c r="O87" s="289">
        <v>102347</v>
      </c>
      <c r="P87" s="290">
        <f t="shared" si="33"/>
        <v>103370.47</v>
      </c>
      <c r="Q87" s="434">
        <f t="shared" si="31"/>
        <v>102.34700000000001</v>
      </c>
      <c r="R87" s="132">
        <f t="shared" si="32"/>
        <v>101</v>
      </c>
    </row>
    <row r="88" spans="1:18" x14ac:dyDescent="0.3">
      <c r="A88" s="105" t="s">
        <v>236</v>
      </c>
      <c r="B88" s="67" t="s">
        <v>101</v>
      </c>
      <c r="C88" s="55"/>
      <c r="D88" s="55"/>
      <c r="E88" s="55"/>
      <c r="F88" s="55"/>
      <c r="G88" s="55"/>
      <c r="H88" s="55" t="s">
        <v>265</v>
      </c>
      <c r="I88" s="110"/>
      <c r="J88" s="153" t="s">
        <v>111</v>
      </c>
      <c r="K88" s="11" t="s">
        <v>75</v>
      </c>
      <c r="L88" s="11" t="s">
        <v>76</v>
      </c>
      <c r="M88" s="11"/>
      <c r="N88" s="127">
        <v>100000</v>
      </c>
      <c r="O88" s="128"/>
      <c r="P88" s="129"/>
      <c r="Q88" s="436"/>
      <c r="R88" s="286"/>
    </row>
    <row r="89" spans="1:18" x14ac:dyDescent="0.3">
      <c r="A89" s="85" t="s">
        <v>289</v>
      </c>
      <c r="B89" s="107" t="s">
        <v>101</v>
      </c>
      <c r="C89" s="100"/>
      <c r="D89" s="100"/>
      <c r="E89" s="100"/>
      <c r="F89" s="100"/>
      <c r="G89" s="100"/>
      <c r="H89" s="100" t="s">
        <v>265</v>
      </c>
      <c r="I89" s="87"/>
      <c r="J89" s="85" t="s">
        <v>111</v>
      </c>
      <c r="K89" s="86" t="s">
        <v>321</v>
      </c>
      <c r="L89" s="86"/>
      <c r="M89" s="86"/>
      <c r="N89" s="166">
        <f>N90</f>
        <v>100000</v>
      </c>
      <c r="O89" s="167">
        <f>O90</f>
        <v>102000</v>
      </c>
      <c r="P89" s="177">
        <f t="shared" si="28"/>
        <v>103020</v>
      </c>
      <c r="Q89" s="326">
        <f t="shared" si="29"/>
        <v>102</v>
      </c>
      <c r="R89" s="194">
        <f t="shared" si="30"/>
        <v>101</v>
      </c>
    </row>
    <row r="90" spans="1:18" x14ac:dyDescent="0.3">
      <c r="A90" s="105" t="s">
        <v>289</v>
      </c>
      <c r="B90" s="67"/>
      <c r="C90" s="55"/>
      <c r="D90" s="55"/>
      <c r="E90" s="55"/>
      <c r="F90" s="55"/>
      <c r="G90" s="55"/>
      <c r="H90" s="55"/>
      <c r="I90" s="110"/>
      <c r="J90" s="153" t="s">
        <v>111</v>
      </c>
      <c r="K90" s="390" t="s">
        <v>15</v>
      </c>
      <c r="L90" s="11" t="s">
        <v>16</v>
      </c>
      <c r="M90" s="11"/>
      <c r="N90" s="125">
        <f>N91</f>
        <v>100000</v>
      </c>
      <c r="O90" s="114">
        <f>O91</f>
        <v>102000</v>
      </c>
      <c r="P90" s="126">
        <f t="shared" si="28"/>
        <v>103020</v>
      </c>
      <c r="Q90" s="327">
        <f t="shared" si="29"/>
        <v>102</v>
      </c>
      <c r="R90" s="132">
        <f t="shared" si="30"/>
        <v>101</v>
      </c>
    </row>
    <row r="91" spans="1:18" x14ac:dyDescent="0.3">
      <c r="A91" s="105" t="s">
        <v>289</v>
      </c>
      <c r="B91" s="67"/>
      <c r="C91" s="55"/>
      <c r="D91" s="55"/>
      <c r="E91" s="55"/>
      <c r="F91" s="55"/>
      <c r="G91" s="55"/>
      <c r="H91" s="55"/>
      <c r="I91" s="110"/>
      <c r="J91" s="153" t="s">
        <v>111</v>
      </c>
      <c r="K91" s="390" t="s">
        <v>114</v>
      </c>
      <c r="L91" s="11" t="s">
        <v>71</v>
      </c>
      <c r="M91" s="11"/>
      <c r="N91" s="125">
        <f>N92</f>
        <v>100000</v>
      </c>
      <c r="O91" s="114">
        <f>N91*1.02</f>
        <v>102000</v>
      </c>
      <c r="P91" s="126">
        <f t="shared" si="28"/>
        <v>103020</v>
      </c>
      <c r="Q91" s="327">
        <f>O91/N91*100</f>
        <v>102</v>
      </c>
      <c r="R91" s="132">
        <f t="shared" si="30"/>
        <v>101</v>
      </c>
    </row>
    <row r="92" spans="1:18" x14ac:dyDescent="0.3">
      <c r="A92" s="105" t="s">
        <v>289</v>
      </c>
      <c r="B92" s="67" t="s">
        <v>101</v>
      </c>
      <c r="C92" s="55"/>
      <c r="D92" s="55"/>
      <c r="E92" s="55"/>
      <c r="F92" s="55"/>
      <c r="G92" s="55"/>
      <c r="H92" s="55" t="s">
        <v>265</v>
      </c>
      <c r="I92" s="110"/>
      <c r="J92" s="153" t="s">
        <v>111</v>
      </c>
      <c r="K92" s="390" t="s">
        <v>75</v>
      </c>
      <c r="L92" s="11" t="s">
        <v>76</v>
      </c>
      <c r="M92" s="11"/>
      <c r="N92" s="125">
        <v>100000</v>
      </c>
      <c r="O92" s="114"/>
      <c r="P92" s="126"/>
      <c r="Q92" s="437"/>
      <c r="R92" s="438"/>
    </row>
    <row r="93" spans="1:18" x14ac:dyDescent="0.3">
      <c r="A93" s="85" t="s">
        <v>322</v>
      </c>
      <c r="B93" s="107" t="s">
        <v>101</v>
      </c>
      <c r="C93" s="100"/>
      <c r="D93" s="100"/>
      <c r="E93" s="100"/>
      <c r="F93" s="100"/>
      <c r="G93" s="100"/>
      <c r="H93" s="100" t="s">
        <v>265</v>
      </c>
      <c r="I93" s="87"/>
      <c r="J93" s="85" t="s">
        <v>111</v>
      </c>
      <c r="K93" s="288" t="s">
        <v>331</v>
      </c>
      <c r="L93" s="86"/>
      <c r="M93" s="86"/>
      <c r="N93" s="166">
        <f>N94</f>
        <v>1000</v>
      </c>
      <c r="O93" s="167">
        <f>O94</f>
        <v>1020</v>
      </c>
      <c r="P93" s="177">
        <f t="shared" ref="P93:P95" si="34">O93*1.01</f>
        <v>1030.2</v>
      </c>
      <c r="Q93" s="326">
        <f t="shared" ref="Q93:R95" si="35">O93/N93*100</f>
        <v>102</v>
      </c>
      <c r="R93" s="194">
        <f t="shared" si="35"/>
        <v>101</v>
      </c>
    </row>
    <row r="94" spans="1:18" x14ac:dyDescent="0.3">
      <c r="A94" s="105" t="s">
        <v>322</v>
      </c>
      <c r="B94" s="439"/>
      <c r="C94" s="440"/>
      <c r="D94" s="440"/>
      <c r="E94" s="440"/>
      <c r="F94" s="440"/>
      <c r="G94" s="440"/>
      <c r="H94" s="440"/>
      <c r="I94" s="441"/>
      <c r="J94" s="105" t="s">
        <v>111</v>
      </c>
      <c r="K94" s="442" t="s">
        <v>15</v>
      </c>
      <c r="L94" s="345" t="s">
        <v>16</v>
      </c>
      <c r="M94" s="345"/>
      <c r="N94" s="443">
        <f>N95</f>
        <v>1000</v>
      </c>
      <c r="O94" s="289">
        <f>O95</f>
        <v>1020</v>
      </c>
      <c r="P94" s="290">
        <f t="shared" si="34"/>
        <v>1030.2</v>
      </c>
      <c r="Q94" s="444">
        <f t="shared" si="35"/>
        <v>102</v>
      </c>
      <c r="R94" s="410">
        <f t="shared" si="35"/>
        <v>101</v>
      </c>
    </row>
    <row r="95" spans="1:18" x14ac:dyDescent="0.3">
      <c r="A95" s="105" t="s">
        <v>322</v>
      </c>
      <c r="B95" s="439"/>
      <c r="C95" s="440"/>
      <c r="D95" s="440"/>
      <c r="E95" s="440"/>
      <c r="F95" s="440"/>
      <c r="G95" s="440"/>
      <c r="H95" s="440"/>
      <c r="I95" s="441"/>
      <c r="J95" s="105" t="s">
        <v>111</v>
      </c>
      <c r="K95" s="442" t="s">
        <v>114</v>
      </c>
      <c r="L95" s="345" t="s">
        <v>71</v>
      </c>
      <c r="M95" s="345"/>
      <c r="N95" s="443">
        <f>N96</f>
        <v>1000</v>
      </c>
      <c r="O95" s="289">
        <f>N95*1.02</f>
        <v>1020</v>
      </c>
      <c r="P95" s="290">
        <f t="shared" si="34"/>
        <v>1030.2</v>
      </c>
      <c r="Q95" s="434">
        <f t="shared" si="35"/>
        <v>102</v>
      </c>
      <c r="R95" s="132">
        <f t="shared" si="35"/>
        <v>101</v>
      </c>
    </row>
    <row r="96" spans="1:18" x14ac:dyDescent="0.3">
      <c r="A96" s="105" t="s">
        <v>322</v>
      </c>
      <c r="B96" s="439" t="s">
        <v>101</v>
      </c>
      <c r="C96" s="440"/>
      <c r="D96" s="440"/>
      <c r="E96" s="440"/>
      <c r="F96" s="440"/>
      <c r="G96" s="440"/>
      <c r="H96" s="440" t="s">
        <v>265</v>
      </c>
      <c r="I96" s="441"/>
      <c r="J96" s="105" t="s">
        <v>111</v>
      </c>
      <c r="K96" s="442" t="s">
        <v>75</v>
      </c>
      <c r="L96" s="345" t="s">
        <v>76</v>
      </c>
      <c r="M96" s="345"/>
      <c r="N96" s="443">
        <v>1000</v>
      </c>
      <c r="O96" s="289"/>
      <c r="P96" s="290"/>
      <c r="Q96" s="445"/>
      <c r="R96" s="446"/>
    </row>
    <row r="97" spans="1:18" x14ac:dyDescent="0.3">
      <c r="A97" s="85" t="s">
        <v>355</v>
      </c>
      <c r="B97" s="107" t="s">
        <v>101</v>
      </c>
      <c r="C97" s="100"/>
      <c r="D97" s="100"/>
      <c r="E97" s="100"/>
      <c r="F97" s="100"/>
      <c r="G97" s="100"/>
      <c r="H97" s="100" t="s">
        <v>265</v>
      </c>
      <c r="I97" s="87"/>
      <c r="J97" s="85" t="s">
        <v>111</v>
      </c>
      <c r="K97" s="288" t="s">
        <v>353</v>
      </c>
      <c r="L97" s="86"/>
      <c r="M97" s="86"/>
      <c r="N97" s="166">
        <f>N98</f>
        <v>80000</v>
      </c>
      <c r="O97" s="167">
        <f>N97*1.02</f>
        <v>81600</v>
      </c>
      <c r="P97" s="177">
        <f>O97*1.01</f>
        <v>82416</v>
      </c>
      <c r="Q97" s="423">
        <f>O97/N97*100</f>
        <v>102</v>
      </c>
      <c r="R97" s="194">
        <f>P97/O97*100</f>
        <v>101</v>
      </c>
    </row>
    <row r="98" spans="1:18" x14ac:dyDescent="0.3">
      <c r="A98" s="394" t="s">
        <v>355</v>
      </c>
      <c r="B98" s="521"/>
      <c r="C98" s="521"/>
      <c r="D98" s="521"/>
      <c r="E98" s="521"/>
      <c r="F98" s="521"/>
      <c r="G98" s="521"/>
      <c r="H98" s="521"/>
      <c r="I98" s="522"/>
      <c r="J98" s="394" t="s">
        <v>111</v>
      </c>
      <c r="K98" s="523" t="s">
        <v>15</v>
      </c>
      <c r="L98" s="524" t="s">
        <v>16</v>
      </c>
      <c r="M98" s="524"/>
      <c r="N98" s="525">
        <f>N99</f>
        <v>80000</v>
      </c>
      <c r="O98" s="526">
        <f t="shared" ref="O98:O99" si="36">N98*1.02</f>
        <v>81600</v>
      </c>
      <c r="P98" s="527">
        <f t="shared" ref="P98:P99" si="37">O98*1.01</f>
        <v>82416</v>
      </c>
      <c r="Q98" s="528">
        <f t="shared" ref="Q98:Q99" si="38">O98/N98*100</f>
        <v>102</v>
      </c>
      <c r="R98" s="509">
        <f t="shared" ref="R98:R99" si="39">P98/O98*100</f>
        <v>101</v>
      </c>
    </row>
    <row r="99" spans="1:18" x14ac:dyDescent="0.3">
      <c r="A99" s="104" t="s">
        <v>355</v>
      </c>
      <c r="B99" s="510"/>
      <c r="C99" s="510"/>
      <c r="D99" s="510"/>
      <c r="E99" s="510"/>
      <c r="F99" s="510"/>
      <c r="G99" s="510"/>
      <c r="H99" s="510"/>
      <c r="I99" s="511"/>
      <c r="J99" s="104" t="s">
        <v>111</v>
      </c>
      <c r="K99" s="512" t="s">
        <v>114</v>
      </c>
      <c r="L99" s="513" t="s">
        <v>71</v>
      </c>
      <c r="M99" s="513"/>
      <c r="N99" s="447">
        <f>N100</f>
        <v>80000</v>
      </c>
      <c r="O99" s="448">
        <f t="shared" si="36"/>
        <v>81600</v>
      </c>
      <c r="P99" s="449">
        <f t="shared" si="37"/>
        <v>82416</v>
      </c>
      <c r="Q99" s="409">
        <f t="shared" si="38"/>
        <v>102</v>
      </c>
      <c r="R99" s="410">
        <f t="shared" si="39"/>
        <v>101</v>
      </c>
    </row>
    <row r="100" spans="1:18" x14ac:dyDescent="0.3">
      <c r="A100" s="103" t="s">
        <v>355</v>
      </c>
      <c r="B100" s="514" t="s">
        <v>101</v>
      </c>
      <c r="C100" s="514"/>
      <c r="D100" s="514"/>
      <c r="E100" s="514"/>
      <c r="F100" s="514"/>
      <c r="G100" s="514"/>
      <c r="H100" s="514" t="s">
        <v>265</v>
      </c>
      <c r="I100" s="515"/>
      <c r="J100" s="103" t="s">
        <v>111</v>
      </c>
      <c r="K100" s="516" t="s">
        <v>75</v>
      </c>
      <c r="L100" s="517" t="s">
        <v>76</v>
      </c>
      <c r="M100" s="517"/>
      <c r="N100" s="518">
        <v>80000</v>
      </c>
      <c r="O100" s="519"/>
      <c r="P100" s="520"/>
      <c r="Q100" s="413"/>
      <c r="R100" s="414"/>
    </row>
    <row r="101" spans="1:18" x14ac:dyDescent="0.3">
      <c r="A101" s="402" t="s">
        <v>332</v>
      </c>
      <c r="B101" s="107" t="s">
        <v>101</v>
      </c>
      <c r="C101" s="100"/>
      <c r="D101" s="100"/>
      <c r="E101" s="100"/>
      <c r="F101" s="100"/>
      <c r="G101" s="100"/>
      <c r="H101" s="100"/>
      <c r="I101" s="87"/>
      <c r="J101" s="85" t="s">
        <v>111</v>
      </c>
      <c r="K101" s="288" t="s">
        <v>354</v>
      </c>
      <c r="L101" s="86"/>
      <c r="M101" s="86"/>
      <c r="N101" s="166">
        <f>N102</f>
        <v>90000</v>
      </c>
      <c r="O101" s="167">
        <f t="shared" ref="O101:O102" si="40">N101*1.02</f>
        <v>91800</v>
      </c>
      <c r="P101" s="177">
        <f t="shared" ref="P101:P102" si="41">O101*1.01</f>
        <v>92718</v>
      </c>
      <c r="Q101" s="423">
        <f t="shared" ref="Q101:Q102" si="42">O101/N101*100</f>
        <v>102</v>
      </c>
      <c r="R101" s="194">
        <f t="shared" ref="R101:R102" si="43">P101/O101*100</f>
        <v>101</v>
      </c>
    </row>
    <row r="102" spans="1:18" x14ac:dyDescent="0.3">
      <c r="A102" s="104" t="s">
        <v>332</v>
      </c>
      <c r="B102" s="440"/>
      <c r="C102" s="440"/>
      <c r="D102" s="440"/>
      <c r="E102" s="440"/>
      <c r="F102" s="440"/>
      <c r="G102" s="440"/>
      <c r="H102" s="440"/>
      <c r="I102" s="345"/>
      <c r="J102" s="104" t="s">
        <v>111</v>
      </c>
      <c r="K102" s="442" t="s">
        <v>15</v>
      </c>
      <c r="L102" s="345" t="s">
        <v>16</v>
      </c>
      <c r="M102" s="345"/>
      <c r="N102" s="447">
        <f>N103</f>
        <v>90000</v>
      </c>
      <c r="O102" s="448">
        <f t="shared" si="40"/>
        <v>91800</v>
      </c>
      <c r="P102" s="449">
        <f t="shared" si="41"/>
        <v>92718</v>
      </c>
      <c r="Q102" s="409">
        <f t="shared" si="42"/>
        <v>102</v>
      </c>
      <c r="R102" s="410">
        <f t="shared" si="43"/>
        <v>101</v>
      </c>
    </row>
    <row r="103" spans="1:18" x14ac:dyDescent="0.3">
      <c r="A103" s="105" t="s">
        <v>332</v>
      </c>
      <c r="B103" s="440"/>
      <c r="C103" s="440"/>
      <c r="D103" s="440"/>
      <c r="E103" s="440"/>
      <c r="F103" s="440"/>
      <c r="G103" s="440"/>
      <c r="H103" s="440"/>
      <c r="I103" s="345"/>
      <c r="J103" s="105" t="s">
        <v>111</v>
      </c>
      <c r="K103" s="442" t="s">
        <v>114</v>
      </c>
      <c r="L103" s="345" t="s">
        <v>71</v>
      </c>
      <c r="M103" s="345"/>
      <c r="N103" s="443">
        <f>N104</f>
        <v>90000</v>
      </c>
      <c r="O103" s="289">
        <f>N103*1.02</f>
        <v>91800</v>
      </c>
      <c r="P103" s="290">
        <f>O103*1.01</f>
        <v>92718</v>
      </c>
      <c r="Q103" s="411">
        <f>O103/N103*100</f>
        <v>102</v>
      </c>
      <c r="R103" s="132">
        <f>P103/O103*100</f>
        <v>101</v>
      </c>
    </row>
    <row r="104" spans="1:18" x14ac:dyDescent="0.3">
      <c r="A104" s="103" t="s">
        <v>332</v>
      </c>
      <c r="B104" s="440" t="s">
        <v>101</v>
      </c>
      <c r="C104" s="440"/>
      <c r="D104" s="440"/>
      <c r="E104" s="440"/>
      <c r="F104" s="440"/>
      <c r="G104" s="440"/>
      <c r="H104" s="440"/>
      <c r="I104" s="345"/>
      <c r="J104" s="105" t="s">
        <v>111</v>
      </c>
      <c r="K104" s="442" t="s">
        <v>343</v>
      </c>
      <c r="L104" s="345" t="s">
        <v>352</v>
      </c>
      <c r="M104" s="345"/>
      <c r="N104" s="443">
        <v>90000</v>
      </c>
      <c r="O104" s="289"/>
      <c r="P104" s="290"/>
      <c r="Q104" s="411"/>
      <c r="R104" s="132"/>
    </row>
    <row r="105" spans="1:18" x14ac:dyDescent="0.3">
      <c r="A105" s="146"/>
      <c r="B105" s="151"/>
      <c r="C105" s="120"/>
      <c r="D105" s="120"/>
      <c r="E105" s="120"/>
      <c r="F105" s="120"/>
      <c r="G105" s="120"/>
      <c r="H105" s="120"/>
      <c r="I105" s="122"/>
      <c r="J105" s="146"/>
      <c r="K105" s="121" t="s">
        <v>177</v>
      </c>
      <c r="L105" s="121"/>
      <c r="M105" s="121"/>
      <c r="N105" s="178">
        <f>SUM(N106)</f>
        <v>473000</v>
      </c>
      <c r="O105" s="303">
        <f>O106</f>
        <v>476064</v>
      </c>
      <c r="P105" s="301">
        <f t="shared" ref="P105:P110" si="44">O105*1.01</f>
        <v>480824.64</v>
      </c>
      <c r="Q105" s="450">
        <f>O105/N105*100</f>
        <v>100.6477801268499</v>
      </c>
      <c r="R105" s="418">
        <f>P105/O105*100</f>
        <v>101</v>
      </c>
    </row>
    <row r="106" spans="1:18" x14ac:dyDescent="0.3">
      <c r="A106" s="88"/>
      <c r="B106" s="89"/>
      <c r="C106" s="73"/>
      <c r="D106" s="73"/>
      <c r="E106" s="73"/>
      <c r="F106" s="73"/>
      <c r="G106" s="73"/>
      <c r="H106" s="73"/>
      <c r="I106" s="90"/>
      <c r="J106" s="155" t="s">
        <v>12</v>
      </c>
      <c r="K106" s="66" t="s">
        <v>159</v>
      </c>
      <c r="L106" s="66"/>
      <c r="M106" s="66"/>
      <c r="N106" s="384">
        <f>N107</f>
        <v>473000</v>
      </c>
      <c r="O106" s="385">
        <f>O107</f>
        <v>476064</v>
      </c>
      <c r="P106" s="190">
        <f t="shared" si="44"/>
        <v>480824.64</v>
      </c>
      <c r="Q106" s="451">
        <f t="shared" ref="Q106:Q114" si="45">O106/N106*100</f>
        <v>100.6477801268499</v>
      </c>
      <c r="R106" s="452">
        <f t="shared" ref="R106:R114" si="46">P106/O106*100</f>
        <v>101</v>
      </c>
    </row>
    <row r="107" spans="1:18" x14ac:dyDescent="0.3">
      <c r="A107" s="106" t="s">
        <v>193</v>
      </c>
      <c r="B107" s="150" t="s">
        <v>101</v>
      </c>
      <c r="C107" s="92" t="s">
        <v>4</v>
      </c>
      <c r="D107" s="92"/>
      <c r="E107" s="92" t="s">
        <v>15</v>
      </c>
      <c r="F107" s="92" t="s">
        <v>263</v>
      </c>
      <c r="G107" s="92"/>
      <c r="H107" s="92"/>
      <c r="I107" s="94"/>
      <c r="J107" s="106"/>
      <c r="K107" s="93" t="s">
        <v>194</v>
      </c>
      <c r="L107" s="93"/>
      <c r="M107" s="93"/>
      <c r="N107" s="179">
        <f>N108+N112+N120+N116</f>
        <v>473000</v>
      </c>
      <c r="O107" s="180">
        <f>O108+O112+O120+O116</f>
        <v>476064</v>
      </c>
      <c r="P107" s="174">
        <f t="shared" si="44"/>
        <v>480824.64</v>
      </c>
      <c r="Q107" s="421">
        <f t="shared" si="45"/>
        <v>100.6477801268499</v>
      </c>
      <c r="R107" s="193">
        <f t="shared" si="46"/>
        <v>101</v>
      </c>
    </row>
    <row r="108" spans="1:18" x14ac:dyDescent="0.3">
      <c r="A108" s="85" t="s">
        <v>237</v>
      </c>
      <c r="B108" s="107" t="s">
        <v>101</v>
      </c>
      <c r="C108" s="100"/>
      <c r="D108" s="100"/>
      <c r="E108" s="100"/>
      <c r="F108" s="100" t="s">
        <v>263</v>
      </c>
      <c r="G108" s="100"/>
      <c r="H108" s="100"/>
      <c r="I108" s="87"/>
      <c r="J108" s="85" t="s">
        <v>115</v>
      </c>
      <c r="K108" s="86" t="s">
        <v>195</v>
      </c>
      <c r="L108" s="86"/>
      <c r="M108" s="86"/>
      <c r="N108" s="375">
        <f>N109</f>
        <v>340000</v>
      </c>
      <c r="O108" s="376">
        <f>O109</f>
        <v>340604</v>
      </c>
      <c r="P108" s="400">
        <f t="shared" si="44"/>
        <v>344010.04</v>
      </c>
      <c r="Q108" s="407">
        <v>101</v>
      </c>
      <c r="R108" s="194">
        <f t="shared" si="46"/>
        <v>101</v>
      </c>
    </row>
    <row r="109" spans="1:18" x14ac:dyDescent="0.3">
      <c r="A109" s="104" t="s">
        <v>237</v>
      </c>
      <c r="B109" s="109"/>
      <c r="C109" s="109"/>
      <c r="D109" s="109"/>
      <c r="E109" s="109"/>
      <c r="F109" s="109"/>
      <c r="G109" s="109"/>
      <c r="H109" s="109"/>
      <c r="I109" s="112"/>
      <c r="J109" s="102" t="s">
        <v>115</v>
      </c>
      <c r="K109" s="112">
        <v>3</v>
      </c>
      <c r="L109" s="112" t="s">
        <v>14</v>
      </c>
      <c r="M109" s="112"/>
      <c r="N109" s="354">
        <f>N110</f>
        <v>340000</v>
      </c>
      <c r="O109" s="355">
        <f>O110</f>
        <v>340604</v>
      </c>
      <c r="P109" s="218">
        <f t="shared" si="44"/>
        <v>344010.04</v>
      </c>
      <c r="Q109" s="409">
        <v>101</v>
      </c>
      <c r="R109" s="410">
        <f t="shared" si="46"/>
        <v>101</v>
      </c>
    </row>
    <row r="110" spans="1:18" x14ac:dyDescent="0.3">
      <c r="A110" s="105" t="s">
        <v>237</v>
      </c>
      <c r="B110" s="55"/>
      <c r="C110" s="55"/>
      <c r="D110" s="55"/>
      <c r="E110" s="55"/>
      <c r="F110" s="55"/>
      <c r="G110" s="55"/>
      <c r="H110" s="55"/>
      <c r="I110" s="11"/>
      <c r="J110" s="153" t="s">
        <v>115</v>
      </c>
      <c r="K110" s="11">
        <v>38</v>
      </c>
      <c r="L110" s="11" t="s">
        <v>109</v>
      </c>
      <c r="M110" s="11"/>
      <c r="N110" s="158">
        <f>N111</f>
        <v>340000</v>
      </c>
      <c r="O110" s="131">
        <v>340604</v>
      </c>
      <c r="P110" s="173">
        <f t="shared" si="44"/>
        <v>344010.04</v>
      </c>
      <c r="Q110" s="411">
        <v>101</v>
      </c>
      <c r="R110" s="132">
        <f t="shared" si="46"/>
        <v>101</v>
      </c>
    </row>
    <row r="111" spans="1:18" x14ac:dyDescent="0.3">
      <c r="A111" s="103" t="s">
        <v>237</v>
      </c>
      <c r="B111" s="68" t="s">
        <v>101</v>
      </c>
      <c r="C111" s="68"/>
      <c r="D111" s="68"/>
      <c r="E111" s="68"/>
      <c r="F111" s="68" t="s">
        <v>263</v>
      </c>
      <c r="G111" s="68"/>
      <c r="H111" s="68"/>
      <c r="I111" s="14"/>
      <c r="J111" s="99" t="s">
        <v>115</v>
      </c>
      <c r="K111" s="14">
        <v>381</v>
      </c>
      <c r="L111" s="14" t="s">
        <v>67</v>
      </c>
      <c r="M111" s="14"/>
      <c r="N111" s="321">
        <v>340000</v>
      </c>
      <c r="O111" s="322"/>
      <c r="P111" s="219"/>
      <c r="Q111" s="413"/>
      <c r="R111" s="414"/>
    </row>
    <row r="112" spans="1:18" x14ac:dyDescent="0.3">
      <c r="A112" s="85" t="s">
        <v>238</v>
      </c>
      <c r="B112" s="107" t="s">
        <v>101</v>
      </c>
      <c r="C112" s="100"/>
      <c r="D112" s="100"/>
      <c r="E112" s="100"/>
      <c r="F112" s="100"/>
      <c r="G112" s="100"/>
      <c r="H112" s="100"/>
      <c r="I112" s="87"/>
      <c r="J112" s="85" t="s">
        <v>115</v>
      </c>
      <c r="K112" s="86" t="s">
        <v>196</v>
      </c>
      <c r="L112" s="86"/>
      <c r="M112" s="86"/>
      <c r="N112" s="181">
        <f>N113</f>
        <v>20000</v>
      </c>
      <c r="O112" s="182">
        <f>N112*1.01</f>
        <v>20200</v>
      </c>
      <c r="P112" s="175">
        <f t="shared" ref="P112:P114" si="47">O112*1.01</f>
        <v>20402</v>
      </c>
      <c r="Q112" s="407">
        <f t="shared" si="45"/>
        <v>101</v>
      </c>
      <c r="R112" s="194">
        <f t="shared" si="46"/>
        <v>101</v>
      </c>
    </row>
    <row r="113" spans="1:18" x14ac:dyDescent="0.3">
      <c r="A113" s="105" t="s">
        <v>238</v>
      </c>
      <c r="B113" s="67"/>
      <c r="C113" s="55"/>
      <c r="D113" s="55"/>
      <c r="E113" s="55"/>
      <c r="F113" s="55"/>
      <c r="G113" s="55"/>
      <c r="H113" s="55"/>
      <c r="I113" s="110"/>
      <c r="J113" s="153" t="s">
        <v>115</v>
      </c>
      <c r="K113" s="11">
        <v>3</v>
      </c>
      <c r="L113" s="11" t="s">
        <v>14</v>
      </c>
      <c r="M113" s="11"/>
      <c r="N113" s="158">
        <f>N114</f>
        <v>20000</v>
      </c>
      <c r="O113" s="131">
        <f>N113*1.01</f>
        <v>20200</v>
      </c>
      <c r="P113" s="173">
        <f t="shared" si="47"/>
        <v>20402</v>
      </c>
      <c r="Q113" s="408">
        <f t="shared" si="45"/>
        <v>101</v>
      </c>
      <c r="R113" s="132">
        <f t="shared" si="46"/>
        <v>101</v>
      </c>
    </row>
    <row r="114" spans="1:18" x14ac:dyDescent="0.3">
      <c r="A114" s="105" t="s">
        <v>238</v>
      </c>
      <c r="B114" s="67"/>
      <c r="C114" s="55"/>
      <c r="D114" s="55"/>
      <c r="E114" s="55"/>
      <c r="F114" s="55"/>
      <c r="G114" s="55"/>
      <c r="H114" s="55"/>
      <c r="I114" s="110"/>
      <c r="J114" s="153" t="s">
        <v>115</v>
      </c>
      <c r="K114" s="11">
        <v>38</v>
      </c>
      <c r="L114" s="11" t="s">
        <v>109</v>
      </c>
      <c r="M114" s="11"/>
      <c r="N114" s="158">
        <f>N115</f>
        <v>20000</v>
      </c>
      <c r="O114" s="131">
        <f>N114*1.01</f>
        <v>20200</v>
      </c>
      <c r="P114" s="173">
        <f t="shared" si="47"/>
        <v>20402</v>
      </c>
      <c r="Q114" s="408">
        <f t="shared" si="45"/>
        <v>101</v>
      </c>
      <c r="R114" s="132">
        <f t="shared" si="46"/>
        <v>101</v>
      </c>
    </row>
    <row r="115" spans="1:18" x14ac:dyDescent="0.3">
      <c r="A115" s="105" t="s">
        <v>238</v>
      </c>
      <c r="B115" s="67" t="s">
        <v>101</v>
      </c>
      <c r="C115" s="55"/>
      <c r="D115" s="55"/>
      <c r="E115" s="55"/>
      <c r="F115" s="55"/>
      <c r="G115" s="55"/>
      <c r="H115" s="55"/>
      <c r="I115" s="110"/>
      <c r="J115" s="153" t="s">
        <v>115</v>
      </c>
      <c r="K115" s="11">
        <v>381</v>
      </c>
      <c r="L115" s="11" t="s">
        <v>67</v>
      </c>
      <c r="M115" s="11"/>
      <c r="N115" s="158">
        <v>20000</v>
      </c>
      <c r="O115" s="131"/>
      <c r="P115" s="173"/>
      <c r="Q115" s="453"/>
      <c r="R115" s="427"/>
    </row>
    <row r="116" spans="1:18" x14ac:dyDescent="0.3">
      <c r="A116" s="85" t="s">
        <v>342</v>
      </c>
      <c r="B116" s="100" t="s">
        <v>101</v>
      </c>
      <c r="C116" s="100"/>
      <c r="D116" s="100"/>
      <c r="E116" s="100"/>
      <c r="F116" s="100"/>
      <c r="G116" s="100"/>
      <c r="H116" s="100"/>
      <c r="I116" s="86"/>
      <c r="J116" s="85" t="s">
        <v>115</v>
      </c>
      <c r="K116" s="86" t="s">
        <v>341</v>
      </c>
      <c r="L116" s="86"/>
      <c r="M116" s="86"/>
      <c r="N116" s="181">
        <f>N117</f>
        <v>18000</v>
      </c>
      <c r="O116" s="182">
        <f t="shared" ref="O116:O117" si="48">N116*1.02</f>
        <v>18360</v>
      </c>
      <c r="P116" s="175">
        <f t="shared" ref="P116:P117" si="49">O116*1.01</f>
        <v>18543.599999999999</v>
      </c>
      <c r="Q116" s="423">
        <f t="shared" ref="Q116:Q117" si="50">O116/N116*100</f>
        <v>102</v>
      </c>
      <c r="R116" s="194">
        <f t="shared" ref="R116:R117" si="51">P116/O116*100</f>
        <v>101</v>
      </c>
    </row>
    <row r="117" spans="1:18" x14ac:dyDescent="0.3">
      <c r="A117" s="104" t="s">
        <v>342</v>
      </c>
      <c r="B117" s="55"/>
      <c r="C117" s="55"/>
      <c r="D117" s="55"/>
      <c r="E117" s="55"/>
      <c r="F117" s="55"/>
      <c r="G117" s="55"/>
      <c r="H117" s="55"/>
      <c r="I117" s="11"/>
      <c r="J117" s="153" t="s">
        <v>115</v>
      </c>
      <c r="K117" s="11" t="s">
        <v>15</v>
      </c>
      <c r="L117" s="345" t="s">
        <v>16</v>
      </c>
      <c r="M117" s="345"/>
      <c r="N117" s="158">
        <f>N118</f>
        <v>18000</v>
      </c>
      <c r="O117" s="131">
        <f t="shared" si="48"/>
        <v>18360</v>
      </c>
      <c r="P117" s="173">
        <f t="shared" si="49"/>
        <v>18543.599999999999</v>
      </c>
      <c r="Q117" s="453">
        <f t="shared" si="50"/>
        <v>102</v>
      </c>
      <c r="R117" s="427">
        <f t="shared" si="51"/>
        <v>101</v>
      </c>
    </row>
    <row r="118" spans="1:18" x14ac:dyDescent="0.3">
      <c r="A118" s="105" t="s">
        <v>342</v>
      </c>
      <c r="B118" s="55"/>
      <c r="C118" s="55"/>
      <c r="D118" s="55"/>
      <c r="E118" s="55"/>
      <c r="F118" s="55"/>
      <c r="G118" s="55"/>
      <c r="H118" s="55"/>
      <c r="I118" s="11"/>
      <c r="J118" s="153" t="s">
        <v>115</v>
      </c>
      <c r="K118" s="11" t="s">
        <v>114</v>
      </c>
      <c r="L118" s="345" t="s">
        <v>71</v>
      </c>
      <c r="M118" s="345"/>
      <c r="N118" s="158">
        <f>N119</f>
        <v>18000</v>
      </c>
      <c r="O118" s="131">
        <f>N118*1.02</f>
        <v>18360</v>
      </c>
      <c r="P118" s="173">
        <f>O118*1.01</f>
        <v>18543.599999999999</v>
      </c>
      <c r="Q118" s="453">
        <f>O118/N118*100</f>
        <v>102</v>
      </c>
      <c r="R118" s="427">
        <f>P118/O118*100</f>
        <v>101</v>
      </c>
    </row>
    <row r="119" spans="1:18" x14ac:dyDescent="0.3">
      <c r="A119" s="103" t="s">
        <v>342</v>
      </c>
      <c r="B119" s="68" t="s">
        <v>101</v>
      </c>
      <c r="C119" s="68"/>
      <c r="D119" s="68"/>
      <c r="E119" s="68"/>
      <c r="F119" s="68"/>
      <c r="G119" s="68"/>
      <c r="H119" s="68"/>
      <c r="I119" s="14"/>
      <c r="J119" s="99" t="s">
        <v>115</v>
      </c>
      <c r="K119" s="11" t="s">
        <v>75</v>
      </c>
      <c r="L119" s="345" t="s">
        <v>76</v>
      </c>
      <c r="M119" s="345"/>
      <c r="N119" s="321">
        <v>18000</v>
      </c>
      <c r="O119" s="322"/>
      <c r="P119" s="219"/>
      <c r="Q119" s="454"/>
      <c r="R119" s="432"/>
    </row>
    <row r="120" spans="1:18" x14ac:dyDescent="0.3">
      <c r="A120" s="85" t="s">
        <v>334</v>
      </c>
      <c r="B120" s="455" t="s">
        <v>101</v>
      </c>
      <c r="C120" s="456"/>
      <c r="D120" s="456"/>
      <c r="E120" s="456" t="s">
        <v>15</v>
      </c>
      <c r="F120" s="456"/>
      <c r="G120" s="456"/>
      <c r="H120" s="456"/>
      <c r="I120" s="457"/>
      <c r="J120" s="458" t="s">
        <v>115</v>
      </c>
      <c r="K120" s="459" t="s">
        <v>333</v>
      </c>
      <c r="L120" s="86"/>
      <c r="M120" s="87"/>
      <c r="N120" s="375">
        <f>N121</f>
        <v>95000</v>
      </c>
      <c r="O120" s="460">
        <f>O121</f>
        <v>96900</v>
      </c>
      <c r="P120" s="461">
        <f t="shared" ref="P120:P122" si="52">O120*1.01</f>
        <v>97869</v>
      </c>
      <c r="Q120" s="462">
        <f t="shared" ref="Q120:R122" si="53">O120/N120*100</f>
        <v>102</v>
      </c>
      <c r="R120" s="463">
        <f t="shared" si="53"/>
        <v>101</v>
      </c>
    </row>
    <row r="121" spans="1:18" x14ac:dyDescent="0.3">
      <c r="A121" s="104" t="s">
        <v>334</v>
      </c>
      <c r="B121" s="109"/>
      <c r="C121" s="109"/>
      <c r="D121" s="109"/>
      <c r="E121" s="109"/>
      <c r="F121" s="109"/>
      <c r="G121" s="109"/>
      <c r="H121" s="109"/>
      <c r="I121" s="101"/>
      <c r="J121" s="102" t="s">
        <v>115</v>
      </c>
      <c r="K121" s="112" t="s">
        <v>15</v>
      </c>
      <c r="L121" s="112" t="s">
        <v>16</v>
      </c>
      <c r="M121" s="112"/>
      <c r="N121" s="354">
        <f>N122</f>
        <v>95000</v>
      </c>
      <c r="O121" s="355">
        <f>O122</f>
        <v>96900</v>
      </c>
      <c r="P121" s="295">
        <f t="shared" si="52"/>
        <v>97869</v>
      </c>
      <c r="Q121" s="424">
        <f t="shared" si="53"/>
        <v>102</v>
      </c>
      <c r="R121" s="425">
        <f t="shared" si="53"/>
        <v>101</v>
      </c>
    </row>
    <row r="122" spans="1:18" x14ac:dyDescent="0.3">
      <c r="A122" s="105" t="s">
        <v>334</v>
      </c>
      <c r="B122" s="55"/>
      <c r="C122" s="55"/>
      <c r="D122" s="55"/>
      <c r="E122" s="55"/>
      <c r="F122" s="55"/>
      <c r="G122" s="55"/>
      <c r="H122" s="55"/>
      <c r="I122" s="11"/>
      <c r="J122" s="10" t="s">
        <v>115</v>
      </c>
      <c r="K122" s="10" t="s">
        <v>114</v>
      </c>
      <c r="L122" s="11" t="s">
        <v>71</v>
      </c>
      <c r="M122" s="11"/>
      <c r="N122" s="158">
        <f>N123</f>
        <v>95000</v>
      </c>
      <c r="O122" s="131">
        <f>N122*1.02</f>
        <v>96900</v>
      </c>
      <c r="P122" s="131">
        <f t="shared" si="52"/>
        <v>97869</v>
      </c>
      <c r="Q122" s="426">
        <f t="shared" si="53"/>
        <v>102</v>
      </c>
      <c r="R122" s="427">
        <f t="shared" si="53"/>
        <v>101</v>
      </c>
    </row>
    <row r="123" spans="1:18" x14ac:dyDescent="0.3">
      <c r="A123" s="103" t="s">
        <v>334</v>
      </c>
      <c r="B123" s="68" t="s">
        <v>101</v>
      </c>
      <c r="C123" s="68"/>
      <c r="D123" s="68"/>
      <c r="E123" s="68" t="s">
        <v>15</v>
      </c>
      <c r="F123" s="68"/>
      <c r="G123" s="68"/>
      <c r="H123" s="68"/>
      <c r="I123" s="98"/>
      <c r="J123" s="99" t="s">
        <v>115</v>
      </c>
      <c r="K123" s="14" t="s">
        <v>75</v>
      </c>
      <c r="L123" s="14" t="s">
        <v>76</v>
      </c>
      <c r="M123" s="14"/>
      <c r="N123" s="321">
        <v>95000</v>
      </c>
      <c r="O123" s="322"/>
      <c r="P123" s="296"/>
      <c r="Q123" s="431"/>
      <c r="R123" s="432"/>
    </row>
    <row r="124" spans="1:18" x14ac:dyDescent="0.3">
      <c r="A124" s="146"/>
      <c r="B124" s="151"/>
      <c r="C124" s="120"/>
      <c r="D124" s="120"/>
      <c r="E124" s="120"/>
      <c r="F124" s="120"/>
      <c r="G124" s="120"/>
      <c r="H124" s="120"/>
      <c r="I124" s="122"/>
      <c r="J124" s="146"/>
      <c r="K124" s="121" t="s">
        <v>178</v>
      </c>
      <c r="L124" s="121"/>
      <c r="M124" s="121"/>
      <c r="N124" s="138">
        <f>N125+N136+N160</f>
        <v>5810000</v>
      </c>
      <c r="O124" s="304">
        <f>O125+O160+O136</f>
        <v>5892300</v>
      </c>
      <c r="P124" s="305">
        <f t="shared" ref="P124:P128" si="54">O124*1.01</f>
        <v>5951223</v>
      </c>
      <c r="Q124" s="417">
        <f t="shared" ref="Q124:R127" si="55">O124/N124*100</f>
        <v>101.41652323580035</v>
      </c>
      <c r="R124" s="464">
        <f t="shared" si="55"/>
        <v>101</v>
      </c>
    </row>
    <row r="125" spans="1:18" x14ac:dyDescent="0.3">
      <c r="A125" s="88"/>
      <c r="B125" s="89"/>
      <c r="C125" s="73"/>
      <c r="D125" s="73"/>
      <c r="E125" s="73"/>
      <c r="F125" s="73"/>
      <c r="G125" s="73"/>
      <c r="H125" s="73"/>
      <c r="I125" s="90"/>
      <c r="J125" s="155" t="s">
        <v>10</v>
      </c>
      <c r="K125" s="66" t="s">
        <v>160</v>
      </c>
      <c r="L125" s="66"/>
      <c r="M125" s="66"/>
      <c r="N125" s="183">
        <f>N126</f>
        <v>1910000</v>
      </c>
      <c r="O125" s="306">
        <f>O126</f>
        <v>1929100</v>
      </c>
      <c r="P125" s="307">
        <f t="shared" si="54"/>
        <v>1948391</v>
      </c>
      <c r="Q125" s="419">
        <f t="shared" si="55"/>
        <v>101</v>
      </c>
      <c r="R125" s="465">
        <f t="shared" si="55"/>
        <v>101</v>
      </c>
    </row>
    <row r="126" spans="1:18" x14ac:dyDescent="0.3">
      <c r="A126" s="106" t="s">
        <v>221</v>
      </c>
      <c r="B126" s="150" t="s">
        <v>101</v>
      </c>
      <c r="C126" s="92" t="s">
        <v>4</v>
      </c>
      <c r="D126" s="92" t="s">
        <v>6</v>
      </c>
      <c r="E126" s="92" t="s">
        <v>15</v>
      </c>
      <c r="F126" s="92"/>
      <c r="G126" s="92"/>
      <c r="H126" s="92" t="s">
        <v>265</v>
      </c>
      <c r="I126" s="94"/>
      <c r="J126" s="106"/>
      <c r="K126" s="93" t="s">
        <v>200</v>
      </c>
      <c r="L126" s="93"/>
      <c r="M126" s="93"/>
      <c r="N126" s="142">
        <f>N127+N131</f>
        <v>1910000</v>
      </c>
      <c r="O126" s="184">
        <f>O127+O131</f>
        <v>1929100</v>
      </c>
      <c r="P126" s="185">
        <f t="shared" si="54"/>
        <v>1948391</v>
      </c>
      <c r="Q126" s="421">
        <f t="shared" si="55"/>
        <v>101</v>
      </c>
      <c r="R126" s="193">
        <f t="shared" si="55"/>
        <v>101</v>
      </c>
    </row>
    <row r="127" spans="1:18" x14ac:dyDescent="0.3">
      <c r="A127" s="85" t="s">
        <v>239</v>
      </c>
      <c r="B127" s="107" t="s">
        <v>101</v>
      </c>
      <c r="C127" s="100" t="s">
        <v>4</v>
      </c>
      <c r="D127" s="100" t="s">
        <v>6</v>
      </c>
      <c r="E127" s="100" t="s">
        <v>15</v>
      </c>
      <c r="F127" s="100"/>
      <c r="G127" s="100"/>
      <c r="H127" s="100" t="s">
        <v>265</v>
      </c>
      <c r="I127" s="87"/>
      <c r="J127" s="85" t="s">
        <v>151</v>
      </c>
      <c r="K127" s="86" t="s">
        <v>197</v>
      </c>
      <c r="L127" s="86"/>
      <c r="M127" s="86"/>
      <c r="N127" s="166">
        <f>N128</f>
        <v>1600000</v>
      </c>
      <c r="O127" s="167">
        <f t="shared" ref="O127:O129" si="56">N127*1.01</f>
        <v>1616000</v>
      </c>
      <c r="P127" s="177">
        <f t="shared" si="54"/>
        <v>1632160</v>
      </c>
      <c r="Q127" s="326">
        <f t="shared" si="55"/>
        <v>101</v>
      </c>
      <c r="R127" s="194">
        <f t="shared" si="55"/>
        <v>101</v>
      </c>
    </row>
    <row r="128" spans="1:18" x14ac:dyDescent="0.3">
      <c r="A128" s="104" t="s">
        <v>239</v>
      </c>
      <c r="B128" s="109"/>
      <c r="C128" s="109"/>
      <c r="D128" s="109"/>
      <c r="E128" s="109"/>
      <c r="F128" s="109"/>
      <c r="G128" s="109"/>
      <c r="H128" s="109"/>
      <c r="I128" s="112"/>
      <c r="J128" s="102" t="s">
        <v>151</v>
      </c>
      <c r="K128" s="112">
        <v>3</v>
      </c>
      <c r="L128" s="112" t="s">
        <v>14</v>
      </c>
      <c r="M128" s="112"/>
      <c r="N128" s="123">
        <f>N129</f>
        <v>1600000</v>
      </c>
      <c r="O128" s="124">
        <f t="shared" si="56"/>
        <v>1616000</v>
      </c>
      <c r="P128" s="466">
        <f t="shared" si="54"/>
        <v>1632160</v>
      </c>
      <c r="Q128" s="467">
        <f t="shared" ref="Q128:Q129" si="57">O128/N128*100</f>
        <v>101</v>
      </c>
      <c r="R128" s="410">
        <f t="shared" ref="R128:R129" si="58">P128/O128*100</f>
        <v>101</v>
      </c>
    </row>
    <row r="129" spans="1:18" x14ac:dyDescent="0.3">
      <c r="A129" s="105" t="s">
        <v>239</v>
      </c>
      <c r="B129" s="55"/>
      <c r="C129" s="55"/>
      <c r="D129" s="55"/>
      <c r="E129" s="55"/>
      <c r="F129" s="55"/>
      <c r="G129" s="55"/>
      <c r="H129" s="55"/>
      <c r="I129" s="11"/>
      <c r="J129" s="153" t="s">
        <v>151</v>
      </c>
      <c r="K129" s="11">
        <v>32</v>
      </c>
      <c r="L129" s="11" t="s">
        <v>57</v>
      </c>
      <c r="M129" s="11"/>
      <c r="N129" s="125">
        <f>N130</f>
        <v>1600000</v>
      </c>
      <c r="O129" s="114">
        <f t="shared" si="56"/>
        <v>1616000</v>
      </c>
      <c r="P129" s="126">
        <f>O129*1.01</f>
        <v>1632160</v>
      </c>
      <c r="Q129" s="327">
        <f t="shared" si="57"/>
        <v>101</v>
      </c>
      <c r="R129" s="132">
        <f t="shared" si="58"/>
        <v>101</v>
      </c>
    </row>
    <row r="130" spans="1:18" x14ac:dyDescent="0.3">
      <c r="A130" s="103" t="s">
        <v>239</v>
      </c>
      <c r="B130" s="68" t="s">
        <v>101</v>
      </c>
      <c r="C130" s="68"/>
      <c r="D130" s="68" t="s">
        <v>6</v>
      </c>
      <c r="E130" s="68" t="s">
        <v>15</v>
      </c>
      <c r="F130" s="68"/>
      <c r="G130" s="68"/>
      <c r="H130" s="68" t="s">
        <v>265</v>
      </c>
      <c r="I130" s="14"/>
      <c r="J130" s="99" t="s">
        <v>151</v>
      </c>
      <c r="K130" s="14">
        <v>323</v>
      </c>
      <c r="L130" s="14" t="s">
        <v>60</v>
      </c>
      <c r="M130" s="14"/>
      <c r="N130" s="127">
        <v>1600000</v>
      </c>
      <c r="O130" s="128"/>
      <c r="P130" s="219"/>
      <c r="Q130" s="454"/>
      <c r="R130" s="432"/>
    </row>
    <row r="131" spans="1:18" x14ac:dyDescent="0.3">
      <c r="A131" s="85" t="s">
        <v>240</v>
      </c>
      <c r="B131" s="107" t="s">
        <v>101</v>
      </c>
      <c r="C131" s="100"/>
      <c r="D131" s="100" t="s">
        <v>6</v>
      </c>
      <c r="E131" s="100" t="s">
        <v>15</v>
      </c>
      <c r="F131" s="100"/>
      <c r="G131" s="100"/>
      <c r="H131" s="100" t="s">
        <v>265</v>
      </c>
      <c r="I131" s="87"/>
      <c r="J131" s="85" t="s">
        <v>116</v>
      </c>
      <c r="K131" s="86" t="s">
        <v>198</v>
      </c>
      <c r="L131" s="86"/>
      <c r="M131" s="86"/>
      <c r="N131" s="166">
        <f>N132</f>
        <v>310000</v>
      </c>
      <c r="O131" s="167">
        <f>N131*1.01</f>
        <v>313100</v>
      </c>
      <c r="P131" s="175">
        <f t="shared" ref="P131:P132" si="59">O131*1.01</f>
        <v>316231</v>
      </c>
      <c r="Q131" s="407">
        <f>O131/N131*100</f>
        <v>101</v>
      </c>
      <c r="R131" s="194">
        <f>P131/O131*100</f>
        <v>101</v>
      </c>
    </row>
    <row r="132" spans="1:18" x14ac:dyDescent="0.3">
      <c r="A132" s="104" t="s">
        <v>240</v>
      </c>
      <c r="B132" s="108"/>
      <c r="C132" s="109"/>
      <c r="D132" s="109"/>
      <c r="E132" s="109"/>
      <c r="F132" s="109"/>
      <c r="G132" s="109"/>
      <c r="H132" s="109"/>
      <c r="I132" s="101"/>
      <c r="J132" s="102" t="s">
        <v>116</v>
      </c>
      <c r="K132" s="112">
        <v>3</v>
      </c>
      <c r="L132" s="112" t="s">
        <v>14</v>
      </c>
      <c r="M132" s="112"/>
      <c r="N132" s="123">
        <f>N133</f>
        <v>310000</v>
      </c>
      <c r="O132" s="124">
        <f>N132*1.01</f>
        <v>313100</v>
      </c>
      <c r="P132" s="218">
        <f t="shared" si="59"/>
        <v>316231</v>
      </c>
      <c r="Q132" s="500">
        <f t="shared" ref="Q132:Q133" si="60">O132/N132*100</f>
        <v>101</v>
      </c>
      <c r="R132" s="410">
        <f t="shared" ref="R132:R133" si="61">P132/O132*100</f>
        <v>101</v>
      </c>
    </row>
    <row r="133" spans="1:18" x14ac:dyDescent="0.3">
      <c r="A133" s="105" t="s">
        <v>240</v>
      </c>
      <c r="B133" s="67"/>
      <c r="C133" s="55"/>
      <c r="D133" s="55"/>
      <c r="E133" s="55"/>
      <c r="F133" s="55"/>
      <c r="G133" s="55"/>
      <c r="H133" s="55"/>
      <c r="I133" s="110"/>
      <c r="J133" s="153" t="s">
        <v>116</v>
      </c>
      <c r="K133" s="11">
        <v>32</v>
      </c>
      <c r="L133" s="11" t="s">
        <v>57</v>
      </c>
      <c r="M133" s="11"/>
      <c r="N133" s="125">
        <f>SUM(N134:N135)</f>
        <v>310000</v>
      </c>
      <c r="O133" s="114">
        <f>N133*1.01</f>
        <v>313100</v>
      </c>
      <c r="P133" s="173">
        <f>O133*1.01</f>
        <v>316231</v>
      </c>
      <c r="Q133" s="408">
        <f t="shared" si="60"/>
        <v>101</v>
      </c>
      <c r="R133" s="132">
        <f t="shared" si="61"/>
        <v>101</v>
      </c>
    </row>
    <row r="134" spans="1:18" x14ac:dyDescent="0.3">
      <c r="A134" s="105" t="s">
        <v>240</v>
      </c>
      <c r="B134" s="67" t="s">
        <v>101</v>
      </c>
      <c r="C134" s="55"/>
      <c r="D134" s="55" t="s">
        <v>6</v>
      </c>
      <c r="E134" s="55" t="s">
        <v>15</v>
      </c>
      <c r="F134" s="55"/>
      <c r="G134" s="55"/>
      <c r="H134" s="55"/>
      <c r="I134" s="110"/>
      <c r="J134" s="153" t="s">
        <v>116</v>
      </c>
      <c r="K134" s="11">
        <v>322</v>
      </c>
      <c r="L134" s="11" t="s">
        <v>103</v>
      </c>
      <c r="M134" s="11"/>
      <c r="N134" s="125">
        <v>250000</v>
      </c>
      <c r="O134" s="114"/>
      <c r="P134" s="173"/>
      <c r="Q134" s="437"/>
      <c r="R134" s="438"/>
    </row>
    <row r="135" spans="1:18" x14ac:dyDescent="0.3">
      <c r="A135" s="103" t="s">
        <v>240</v>
      </c>
      <c r="B135" s="111" t="s">
        <v>101</v>
      </c>
      <c r="C135" s="68"/>
      <c r="D135" s="68" t="s">
        <v>6</v>
      </c>
      <c r="E135" s="68" t="s">
        <v>15</v>
      </c>
      <c r="F135" s="68"/>
      <c r="G135" s="68"/>
      <c r="H135" s="68" t="s">
        <v>265</v>
      </c>
      <c r="I135" s="98"/>
      <c r="J135" s="99" t="s">
        <v>116</v>
      </c>
      <c r="K135" s="14">
        <v>323</v>
      </c>
      <c r="L135" s="14" t="s">
        <v>60</v>
      </c>
      <c r="M135" s="14"/>
      <c r="N135" s="127">
        <v>60000</v>
      </c>
      <c r="O135" s="128"/>
      <c r="P135" s="219"/>
      <c r="Q135" s="285"/>
      <c r="R135" s="286"/>
    </row>
    <row r="136" spans="1:18" x14ac:dyDescent="0.3">
      <c r="A136" s="186"/>
      <c r="B136" s="89"/>
      <c r="C136" s="73"/>
      <c r="D136" s="73"/>
      <c r="E136" s="73"/>
      <c r="F136" s="73"/>
      <c r="G136" s="73"/>
      <c r="H136" s="73"/>
      <c r="I136" s="90"/>
      <c r="J136" s="155" t="s">
        <v>9</v>
      </c>
      <c r="K136" s="66" t="s">
        <v>161</v>
      </c>
      <c r="L136" s="66"/>
      <c r="M136" s="66"/>
      <c r="N136" s="187">
        <f>N137</f>
        <v>2290000</v>
      </c>
      <c r="O136" s="189">
        <f>O137</f>
        <v>2335800</v>
      </c>
      <c r="P136" s="190">
        <f>P137</f>
        <v>2359158</v>
      </c>
      <c r="Q136" s="419">
        <f>O136/N136*100</f>
        <v>102</v>
      </c>
      <c r="R136" s="465">
        <f>P136/O136*100</f>
        <v>101</v>
      </c>
    </row>
    <row r="137" spans="1:18" x14ac:dyDescent="0.3">
      <c r="A137" s="106" t="s">
        <v>222</v>
      </c>
      <c r="B137" s="150" t="s">
        <v>101</v>
      </c>
      <c r="C137" s="92" t="s">
        <v>4</v>
      </c>
      <c r="D137" s="92"/>
      <c r="E137" s="92"/>
      <c r="F137" s="92"/>
      <c r="G137" s="92" t="s">
        <v>4</v>
      </c>
      <c r="H137" s="92" t="s">
        <v>265</v>
      </c>
      <c r="I137" s="94"/>
      <c r="J137" s="106"/>
      <c r="K137" s="93" t="s">
        <v>201</v>
      </c>
      <c r="L137" s="93"/>
      <c r="M137" s="93"/>
      <c r="N137" s="142">
        <f>N138+N153+N149</f>
        <v>2290000</v>
      </c>
      <c r="O137" s="143">
        <f>O138+O149+O153</f>
        <v>2335800</v>
      </c>
      <c r="P137" s="174">
        <f>P138+P149+P153</f>
        <v>2359158</v>
      </c>
      <c r="Q137" s="421">
        <f>O137/N137*100</f>
        <v>102</v>
      </c>
      <c r="R137" s="422">
        <f>P137/O137*100</f>
        <v>101</v>
      </c>
    </row>
    <row r="138" spans="1:18" x14ac:dyDescent="0.3">
      <c r="A138" s="85" t="s">
        <v>241</v>
      </c>
      <c r="B138" s="107" t="s">
        <v>101</v>
      </c>
      <c r="C138" s="100"/>
      <c r="D138" s="100"/>
      <c r="E138" s="100"/>
      <c r="F138" s="100"/>
      <c r="G138" s="100" t="s">
        <v>4</v>
      </c>
      <c r="H138" s="100" t="s">
        <v>265</v>
      </c>
      <c r="I138" s="87"/>
      <c r="J138" s="85" t="s">
        <v>152</v>
      </c>
      <c r="K138" s="86" t="s">
        <v>199</v>
      </c>
      <c r="L138" s="86"/>
      <c r="M138" s="86"/>
      <c r="N138" s="166">
        <f>N139</f>
        <v>1830000</v>
      </c>
      <c r="O138" s="145">
        <f>O139</f>
        <v>1866600</v>
      </c>
      <c r="P138" s="175">
        <f t="shared" ref="P138:P139" si="62">O138*1.01</f>
        <v>1885266</v>
      </c>
      <c r="Q138" s="326">
        <f t="shared" ref="Q138:Q176" si="63">O138/N138*100</f>
        <v>102</v>
      </c>
      <c r="R138" s="194">
        <f t="shared" ref="R138:R176" si="64">P138/O138*100</f>
        <v>101</v>
      </c>
    </row>
    <row r="139" spans="1:18" x14ac:dyDescent="0.3">
      <c r="A139" s="104" t="s">
        <v>241</v>
      </c>
      <c r="B139" s="109"/>
      <c r="C139" s="109"/>
      <c r="D139" s="109"/>
      <c r="E139" s="109"/>
      <c r="F139" s="109"/>
      <c r="G139" s="109"/>
      <c r="H139" s="109"/>
      <c r="I139" s="112"/>
      <c r="J139" s="102" t="s">
        <v>152</v>
      </c>
      <c r="K139" s="112">
        <v>4</v>
      </c>
      <c r="L139" s="112" t="s">
        <v>16</v>
      </c>
      <c r="M139" s="112"/>
      <c r="N139" s="123">
        <f>N140</f>
        <v>1830000</v>
      </c>
      <c r="O139" s="295">
        <f>O140</f>
        <v>1866600</v>
      </c>
      <c r="P139" s="218">
        <f t="shared" si="62"/>
        <v>1885266</v>
      </c>
      <c r="Q139" s="444">
        <f t="shared" si="63"/>
        <v>102</v>
      </c>
      <c r="R139" s="410">
        <f t="shared" si="64"/>
        <v>101</v>
      </c>
    </row>
    <row r="140" spans="1:18" x14ac:dyDescent="0.3">
      <c r="A140" s="105" t="s">
        <v>241</v>
      </c>
      <c r="B140" s="55"/>
      <c r="C140" s="55"/>
      <c r="D140" s="55"/>
      <c r="E140" s="55"/>
      <c r="F140" s="55"/>
      <c r="G140" s="55"/>
      <c r="H140" s="55"/>
      <c r="I140" s="11"/>
      <c r="J140" s="153" t="s">
        <v>152</v>
      </c>
      <c r="K140" s="11">
        <v>42</v>
      </c>
      <c r="L140" s="11" t="s">
        <v>71</v>
      </c>
      <c r="M140" s="11"/>
      <c r="N140" s="125">
        <f>N141+N148</f>
        <v>1830000</v>
      </c>
      <c r="O140" s="130">
        <f>N140*1.02</f>
        <v>1866600</v>
      </c>
      <c r="P140" s="173">
        <f>O140*1.01</f>
        <v>1885266</v>
      </c>
      <c r="Q140" s="434">
        <f t="shared" si="63"/>
        <v>102</v>
      </c>
      <c r="R140" s="132">
        <f t="shared" si="64"/>
        <v>101</v>
      </c>
    </row>
    <row r="141" spans="1:18" x14ac:dyDescent="0.3">
      <c r="A141" s="105" t="s">
        <v>241</v>
      </c>
      <c r="B141" s="55" t="s">
        <v>101</v>
      </c>
      <c r="C141" s="55"/>
      <c r="D141" s="55"/>
      <c r="E141" s="55"/>
      <c r="F141" s="55"/>
      <c r="G141" s="55"/>
      <c r="H141" s="55" t="s">
        <v>265</v>
      </c>
      <c r="I141" s="11"/>
      <c r="J141" s="153" t="s">
        <v>152</v>
      </c>
      <c r="K141" s="11">
        <v>421</v>
      </c>
      <c r="L141" s="11" t="s">
        <v>307</v>
      </c>
      <c r="M141" s="11"/>
      <c r="N141" s="125">
        <f>SUM(N142:N147)</f>
        <v>1750000</v>
      </c>
      <c r="O141" s="114"/>
      <c r="P141" s="126"/>
      <c r="Q141" s="434"/>
      <c r="R141" s="132"/>
    </row>
    <row r="142" spans="1:18" x14ac:dyDescent="0.3">
      <c r="A142" s="468" t="s">
        <v>241</v>
      </c>
      <c r="B142" s="55" t="s">
        <v>101</v>
      </c>
      <c r="C142" s="469"/>
      <c r="D142" s="469"/>
      <c r="E142" s="469"/>
      <c r="F142" s="469"/>
      <c r="G142" s="469"/>
      <c r="H142" s="55" t="s">
        <v>265</v>
      </c>
      <c r="I142" s="470"/>
      <c r="J142" s="471" t="s">
        <v>152</v>
      </c>
      <c r="K142" s="470" t="s">
        <v>306</v>
      </c>
      <c r="L142" s="579" t="s">
        <v>335</v>
      </c>
      <c r="M142" s="579"/>
      <c r="N142" s="472">
        <v>500000</v>
      </c>
      <c r="O142" s="130"/>
      <c r="P142" s="473"/>
      <c r="Q142" s="474"/>
      <c r="R142" s="475"/>
    </row>
    <row r="143" spans="1:18" x14ac:dyDescent="0.3">
      <c r="A143" s="468" t="s">
        <v>241</v>
      </c>
      <c r="B143" s="55" t="s">
        <v>101</v>
      </c>
      <c r="C143" s="469"/>
      <c r="D143" s="469"/>
      <c r="E143" s="469"/>
      <c r="F143" s="469"/>
      <c r="G143" s="469"/>
      <c r="H143" s="55" t="s">
        <v>265</v>
      </c>
      <c r="I143" s="470"/>
      <c r="J143" s="471" t="s">
        <v>152</v>
      </c>
      <c r="K143" s="470" t="s">
        <v>306</v>
      </c>
      <c r="L143" s="579" t="s">
        <v>336</v>
      </c>
      <c r="M143" s="579"/>
      <c r="N143" s="472">
        <v>200000</v>
      </c>
      <c r="O143" s="130"/>
      <c r="P143" s="473"/>
      <c r="Q143" s="474"/>
      <c r="R143" s="475"/>
    </row>
    <row r="144" spans="1:18" x14ac:dyDescent="0.3">
      <c r="A144" s="468" t="s">
        <v>241</v>
      </c>
      <c r="B144" s="55" t="s">
        <v>101</v>
      </c>
      <c r="C144" s="469"/>
      <c r="D144" s="469"/>
      <c r="E144" s="469"/>
      <c r="F144" s="469"/>
      <c r="G144" s="469"/>
      <c r="H144" s="55" t="s">
        <v>265</v>
      </c>
      <c r="I144" s="470"/>
      <c r="J144" s="471" t="s">
        <v>152</v>
      </c>
      <c r="K144" s="470" t="s">
        <v>306</v>
      </c>
      <c r="L144" s="579" t="s">
        <v>337</v>
      </c>
      <c r="M144" s="579"/>
      <c r="N144" s="472">
        <v>400000</v>
      </c>
      <c r="O144" s="130"/>
      <c r="P144" s="473"/>
      <c r="Q144" s="474"/>
      <c r="R144" s="475"/>
    </row>
    <row r="145" spans="1:19" x14ac:dyDescent="0.3">
      <c r="A145" s="468" t="s">
        <v>241</v>
      </c>
      <c r="B145" s="55" t="s">
        <v>101</v>
      </c>
      <c r="C145" s="469"/>
      <c r="D145" s="469"/>
      <c r="E145" s="469"/>
      <c r="F145" s="469"/>
      <c r="G145" s="469"/>
      <c r="H145" s="55" t="s">
        <v>265</v>
      </c>
      <c r="I145" s="470"/>
      <c r="J145" s="471" t="s">
        <v>152</v>
      </c>
      <c r="K145" s="470" t="s">
        <v>306</v>
      </c>
      <c r="L145" s="579" t="s">
        <v>338</v>
      </c>
      <c r="M145" s="579"/>
      <c r="N145" s="472">
        <v>200000</v>
      </c>
      <c r="O145" s="130"/>
      <c r="P145" s="473"/>
      <c r="Q145" s="474"/>
      <c r="R145" s="475"/>
    </row>
    <row r="146" spans="1:19" x14ac:dyDescent="0.3">
      <c r="A146" s="468" t="s">
        <v>241</v>
      </c>
      <c r="B146" s="55" t="s">
        <v>101</v>
      </c>
      <c r="C146" s="469"/>
      <c r="D146" s="469"/>
      <c r="E146" s="469"/>
      <c r="F146" s="469"/>
      <c r="G146" s="469"/>
      <c r="H146" s="55" t="s">
        <v>265</v>
      </c>
      <c r="I146" s="470"/>
      <c r="J146" s="471" t="s">
        <v>152</v>
      </c>
      <c r="K146" s="470" t="s">
        <v>306</v>
      </c>
      <c r="L146" s="579" t="s">
        <v>339</v>
      </c>
      <c r="M146" s="579"/>
      <c r="N146" s="472">
        <v>400000</v>
      </c>
      <c r="O146" s="130"/>
      <c r="P146" s="473"/>
      <c r="Q146" s="474"/>
      <c r="R146" s="475"/>
    </row>
    <row r="147" spans="1:19" x14ac:dyDescent="0.3">
      <c r="A147" s="468" t="s">
        <v>241</v>
      </c>
      <c r="B147" s="55" t="s">
        <v>101</v>
      </c>
      <c r="C147" s="469"/>
      <c r="D147" s="469"/>
      <c r="E147" s="469"/>
      <c r="F147" s="469"/>
      <c r="G147" s="469"/>
      <c r="H147" s="55" t="s">
        <v>265</v>
      </c>
      <c r="I147" s="470"/>
      <c r="J147" s="471" t="s">
        <v>152</v>
      </c>
      <c r="K147" s="470" t="s">
        <v>306</v>
      </c>
      <c r="L147" s="476" t="s">
        <v>349</v>
      </c>
      <c r="M147" s="476"/>
      <c r="N147" s="472">
        <v>50000</v>
      </c>
      <c r="O147" s="130"/>
      <c r="P147" s="473"/>
      <c r="Q147" s="474"/>
      <c r="R147" s="475"/>
    </row>
    <row r="148" spans="1:19" x14ac:dyDescent="0.3">
      <c r="A148" s="477" t="s">
        <v>241</v>
      </c>
      <c r="B148" s="68" t="s">
        <v>101</v>
      </c>
      <c r="C148" s="478"/>
      <c r="D148" s="478"/>
      <c r="E148" s="478"/>
      <c r="F148" s="478"/>
      <c r="G148" s="478"/>
      <c r="H148" s="68" t="s">
        <v>265</v>
      </c>
      <c r="I148" s="479"/>
      <c r="J148" s="480" t="s">
        <v>152</v>
      </c>
      <c r="K148" s="479" t="s">
        <v>75</v>
      </c>
      <c r="L148" s="481" t="s">
        <v>76</v>
      </c>
      <c r="M148" s="481"/>
      <c r="N148" s="482">
        <v>80000</v>
      </c>
      <c r="O148" s="296"/>
      <c r="P148" s="483"/>
      <c r="Q148" s="484"/>
      <c r="R148" s="485"/>
    </row>
    <row r="149" spans="1:19" x14ac:dyDescent="0.3">
      <c r="A149" s="85" t="s">
        <v>242</v>
      </c>
      <c r="B149" s="455" t="s">
        <v>101</v>
      </c>
      <c r="C149" s="456"/>
      <c r="D149" s="456"/>
      <c r="E149" s="456"/>
      <c r="F149" s="456"/>
      <c r="G149" s="456"/>
      <c r="H149" s="456" t="s">
        <v>265</v>
      </c>
      <c r="I149" s="457"/>
      <c r="J149" s="486" t="s">
        <v>313</v>
      </c>
      <c r="K149" s="487" t="s">
        <v>340</v>
      </c>
      <c r="L149" s="488"/>
      <c r="M149" s="488"/>
      <c r="N149" s="489">
        <f>N150</f>
        <v>100000</v>
      </c>
      <c r="O149" s="399">
        <f>O150</f>
        <v>102000</v>
      </c>
      <c r="P149" s="400">
        <f t="shared" ref="P149:P151" si="65">O149*1.01</f>
        <v>103020</v>
      </c>
      <c r="Q149" s="462">
        <f t="shared" ref="Q149:R151" si="66">O149/N149*100</f>
        <v>102</v>
      </c>
      <c r="R149" s="463">
        <f t="shared" si="66"/>
        <v>101</v>
      </c>
    </row>
    <row r="150" spans="1:19" x14ac:dyDescent="0.3">
      <c r="A150" s="104" t="s">
        <v>242</v>
      </c>
      <c r="B150" s="109"/>
      <c r="C150" s="109"/>
      <c r="D150" s="109"/>
      <c r="E150" s="109"/>
      <c r="F150" s="109"/>
      <c r="G150" s="109"/>
      <c r="H150" s="109"/>
      <c r="I150" s="112"/>
      <c r="J150" s="347" t="s">
        <v>313</v>
      </c>
      <c r="K150" s="112" t="s">
        <v>15</v>
      </c>
      <c r="L150" s="382" t="s">
        <v>16</v>
      </c>
      <c r="M150" s="382"/>
      <c r="N150" s="123">
        <f>N151</f>
        <v>100000</v>
      </c>
      <c r="O150" s="295">
        <f>O151</f>
        <v>102000</v>
      </c>
      <c r="P150" s="218">
        <f t="shared" si="65"/>
        <v>103020</v>
      </c>
      <c r="Q150" s="444">
        <f t="shared" si="66"/>
        <v>102</v>
      </c>
      <c r="R150" s="410">
        <f t="shared" si="66"/>
        <v>101</v>
      </c>
    </row>
    <row r="151" spans="1:19" x14ac:dyDescent="0.3">
      <c r="A151" s="105" t="s">
        <v>242</v>
      </c>
      <c r="B151" s="55"/>
      <c r="C151" s="55"/>
      <c r="D151" s="55"/>
      <c r="E151" s="55"/>
      <c r="F151" s="55"/>
      <c r="G151" s="55"/>
      <c r="H151" s="55"/>
      <c r="I151" s="11"/>
      <c r="J151" s="154" t="s">
        <v>313</v>
      </c>
      <c r="K151" s="11" t="s">
        <v>114</v>
      </c>
      <c r="L151" s="390" t="s">
        <v>71</v>
      </c>
      <c r="M151" s="390"/>
      <c r="N151" s="125">
        <f>N152</f>
        <v>100000</v>
      </c>
      <c r="O151" s="130">
        <f>N151*1.02</f>
        <v>102000</v>
      </c>
      <c r="P151" s="173">
        <f t="shared" si="65"/>
        <v>103020</v>
      </c>
      <c r="Q151" s="434">
        <f t="shared" si="66"/>
        <v>102</v>
      </c>
      <c r="R151" s="132">
        <f t="shared" si="66"/>
        <v>101</v>
      </c>
    </row>
    <row r="152" spans="1:19" x14ac:dyDescent="0.3">
      <c r="A152" s="103" t="s">
        <v>242</v>
      </c>
      <c r="B152" s="68" t="s">
        <v>101</v>
      </c>
      <c r="C152" s="68"/>
      <c r="D152" s="68"/>
      <c r="E152" s="68"/>
      <c r="F152" s="68"/>
      <c r="G152" s="68"/>
      <c r="H152" s="68" t="s">
        <v>265</v>
      </c>
      <c r="I152" s="14"/>
      <c r="J152" s="195" t="s">
        <v>313</v>
      </c>
      <c r="K152" s="14" t="s">
        <v>119</v>
      </c>
      <c r="L152" s="490" t="s">
        <v>72</v>
      </c>
      <c r="M152" s="490"/>
      <c r="N152" s="127">
        <v>100000</v>
      </c>
      <c r="O152" s="128"/>
      <c r="P152" s="219"/>
      <c r="Q152" s="413"/>
      <c r="R152" s="414"/>
    </row>
    <row r="153" spans="1:19" x14ac:dyDescent="0.3">
      <c r="A153" s="85" t="s">
        <v>314</v>
      </c>
      <c r="B153" s="107" t="s">
        <v>101</v>
      </c>
      <c r="C153" s="100"/>
      <c r="D153" s="100"/>
      <c r="E153" s="100"/>
      <c r="F153" s="100"/>
      <c r="G153" s="100"/>
      <c r="H153" s="100" t="s">
        <v>265</v>
      </c>
      <c r="I153" s="87"/>
      <c r="J153" s="85" t="s">
        <v>152</v>
      </c>
      <c r="K153" s="86" t="s">
        <v>312</v>
      </c>
      <c r="L153" s="86"/>
      <c r="M153" s="86"/>
      <c r="N153" s="166">
        <f>N154+N157</f>
        <v>360000</v>
      </c>
      <c r="O153" s="167">
        <f>O154+O157</f>
        <v>367200</v>
      </c>
      <c r="P153" s="177">
        <f t="shared" ref="P153:P155" si="67">O153*1.01</f>
        <v>370872</v>
      </c>
      <c r="Q153" s="326">
        <f t="shared" si="63"/>
        <v>102</v>
      </c>
      <c r="R153" s="491">
        <f t="shared" si="64"/>
        <v>101</v>
      </c>
      <c r="S153" s="403"/>
    </row>
    <row r="154" spans="1:19" x14ac:dyDescent="0.3">
      <c r="A154" s="105" t="s">
        <v>314</v>
      </c>
      <c r="B154" s="67"/>
      <c r="C154" s="55"/>
      <c r="D154" s="55"/>
      <c r="E154" s="55"/>
      <c r="F154" s="55"/>
      <c r="G154" s="55"/>
      <c r="H154" s="55"/>
      <c r="I154" s="110"/>
      <c r="J154" s="153" t="s">
        <v>152</v>
      </c>
      <c r="K154" s="11">
        <v>4</v>
      </c>
      <c r="L154" s="11" t="s">
        <v>16</v>
      </c>
      <c r="M154" s="11"/>
      <c r="N154" s="125">
        <f>N155</f>
        <v>110000</v>
      </c>
      <c r="O154" s="114">
        <f>N154*1.02</f>
        <v>112200</v>
      </c>
      <c r="P154" s="126">
        <f t="shared" si="67"/>
        <v>113322</v>
      </c>
      <c r="Q154" s="327">
        <f t="shared" si="63"/>
        <v>102</v>
      </c>
      <c r="R154" s="412">
        <f t="shared" si="64"/>
        <v>101</v>
      </c>
    </row>
    <row r="155" spans="1:19" x14ac:dyDescent="0.3">
      <c r="A155" s="105" t="s">
        <v>314</v>
      </c>
      <c r="B155" s="67"/>
      <c r="C155" s="55"/>
      <c r="D155" s="55"/>
      <c r="E155" s="55"/>
      <c r="F155" s="55"/>
      <c r="G155" s="55"/>
      <c r="H155" s="55"/>
      <c r="I155" s="110"/>
      <c r="J155" s="153" t="s">
        <v>152</v>
      </c>
      <c r="K155" s="11" t="s">
        <v>114</v>
      </c>
      <c r="L155" s="11" t="s">
        <v>71</v>
      </c>
      <c r="M155" s="11"/>
      <c r="N155" s="125">
        <f>N156</f>
        <v>110000</v>
      </c>
      <c r="O155" s="114">
        <f>N155*1.02</f>
        <v>112200</v>
      </c>
      <c r="P155" s="126">
        <f t="shared" si="67"/>
        <v>113322</v>
      </c>
      <c r="Q155" s="327">
        <f t="shared" si="63"/>
        <v>102</v>
      </c>
      <c r="R155" s="412">
        <f t="shared" si="64"/>
        <v>101</v>
      </c>
    </row>
    <row r="156" spans="1:19" x14ac:dyDescent="0.3">
      <c r="A156" s="105" t="s">
        <v>314</v>
      </c>
      <c r="B156" s="67" t="s">
        <v>101</v>
      </c>
      <c r="C156" s="55"/>
      <c r="D156" s="55"/>
      <c r="E156" s="55"/>
      <c r="F156" s="55"/>
      <c r="G156" s="55"/>
      <c r="H156" s="55" t="s">
        <v>265</v>
      </c>
      <c r="I156" s="110"/>
      <c r="J156" s="153" t="s">
        <v>152</v>
      </c>
      <c r="K156" s="11" t="s">
        <v>119</v>
      </c>
      <c r="L156" s="11" t="s">
        <v>72</v>
      </c>
      <c r="M156" s="11"/>
      <c r="N156" s="125">
        <v>110000</v>
      </c>
      <c r="O156" s="114"/>
      <c r="P156" s="173"/>
      <c r="Q156" s="408"/>
      <c r="R156" s="132"/>
    </row>
    <row r="157" spans="1:19" x14ac:dyDescent="0.3">
      <c r="A157" s="105" t="s">
        <v>314</v>
      </c>
      <c r="B157" s="67"/>
      <c r="C157" s="55"/>
      <c r="D157" s="55"/>
      <c r="E157" s="55"/>
      <c r="F157" s="55"/>
      <c r="G157" s="55"/>
      <c r="H157" s="55"/>
      <c r="I157" s="110"/>
      <c r="J157" s="153" t="s">
        <v>152</v>
      </c>
      <c r="K157" s="11" t="s">
        <v>6</v>
      </c>
      <c r="L157" s="11" t="s">
        <v>14</v>
      </c>
      <c r="M157" s="11"/>
      <c r="N157" s="125">
        <f>N158</f>
        <v>250000</v>
      </c>
      <c r="O157" s="114">
        <f>N157*1.02</f>
        <v>255000</v>
      </c>
      <c r="P157" s="173">
        <f>O157*1.01</f>
        <v>257550</v>
      </c>
      <c r="Q157" s="408">
        <f>O157/N157*100</f>
        <v>102</v>
      </c>
      <c r="R157" s="132">
        <f>P157/O157*100</f>
        <v>101</v>
      </c>
    </row>
    <row r="158" spans="1:19" x14ac:dyDescent="0.3">
      <c r="A158" s="105" t="s">
        <v>314</v>
      </c>
      <c r="B158" s="67"/>
      <c r="C158" s="55"/>
      <c r="D158" s="55"/>
      <c r="E158" s="55"/>
      <c r="F158" s="55"/>
      <c r="G158" s="55"/>
      <c r="H158" s="55"/>
      <c r="I158" s="110"/>
      <c r="J158" s="153" t="s">
        <v>152</v>
      </c>
      <c r="K158" s="11" t="s">
        <v>285</v>
      </c>
      <c r="L158" s="11" t="s">
        <v>121</v>
      </c>
      <c r="M158" s="11"/>
      <c r="N158" s="125">
        <f>N159</f>
        <v>250000</v>
      </c>
      <c r="O158" s="114">
        <f>N158*1.02</f>
        <v>255000</v>
      </c>
      <c r="P158" s="173">
        <f>O158*1.01</f>
        <v>257550</v>
      </c>
      <c r="Q158" s="408">
        <f>O158/N158*100</f>
        <v>102</v>
      </c>
      <c r="R158" s="132">
        <f>P158/O158*100</f>
        <v>101</v>
      </c>
    </row>
    <row r="159" spans="1:19" x14ac:dyDescent="0.3">
      <c r="A159" s="105" t="s">
        <v>314</v>
      </c>
      <c r="B159" s="67" t="s">
        <v>101</v>
      </c>
      <c r="C159" s="55"/>
      <c r="D159" s="55"/>
      <c r="E159" s="55"/>
      <c r="F159" s="55"/>
      <c r="G159" s="55"/>
      <c r="H159" s="55" t="s">
        <v>265</v>
      </c>
      <c r="I159" s="110"/>
      <c r="J159" s="153" t="s">
        <v>152</v>
      </c>
      <c r="K159" s="11" t="s">
        <v>286</v>
      </c>
      <c r="L159" s="11" t="s">
        <v>65</v>
      </c>
      <c r="M159" s="11"/>
      <c r="N159" s="125">
        <v>250000</v>
      </c>
      <c r="O159" s="114"/>
      <c r="P159" s="173"/>
      <c r="Q159" s="408"/>
      <c r="R159" s="132"/>
    </row>
    <row r="160" spans="1:19" x14ac:dyDescent="0.3">
      <c r="A160" s="88"/>
      <c r="B160" s="89"/>
      <c r="C160" s="73"/>
      <c r="D160" s="73"/>
      <c r="E160" s="73"/>
      <c r="F160" s="73"/>
      <c r="G160" s="73"/>
      <c r="H160" s="73"/>
      <c r="I160" s="90"/>
      <c r="J160" s="155" t="s">
        <v>144</v>
      </c>
      <c r="K160" s="66" t="s">
        <v>162</v>
      </c>
      <c r="L160" s="66"/>
      <c r="M160" s="405"/>
      <c r="N160" s="404">
        <f>N161</f>
        <v>1610000</v>
      </c>
      <c r="O160" s="396">
        <f>O161</f>
        <v>1627400</v>
      </c>
      <c r="P160" s="397">
        <f>O160*1.01</f>
        <v>1643674</v>
      </c>
      <c r="Q160" s="419">
        <f>O160/N160*100</f>
        <v>101.08074534161491</v>
      </c>
      <c r="R160" s="420">
        <f t="shared" si="64"/>
        <v>101</v>
      </c>
    </row>
    <row r="161" spans="1:18" x14ac:dyDescent="0.3">
      <c r="A161" s="106" t="s">
        <v>223</v>
      </c>
      <c r="B161" s="150" t="s">
        <v>101</v>
      </c>
      <c r="C161" s="92" t="s">
        <v>4</v>
      </c>
      <c r="D161" s="92"/>
      <c r="E161" s="92"/>
      <c r="F161" s="92" t="s">
        <v>263</v>
      </c>
      <c r="G161" s="92" t="s">
        <v>4</v>
      </c>
      <c r="H161" s="92" t="s">
        <v>265</v>
      </c>
      <c r="I161" s="94"/>
      <c r="J161" s="106"/>
      <c r="K161" s="93" t="s">
        <v>202</v>
      </c>
      <c r="L161" s="93"/>
      <c r="M161" s="406"/>
      <c r="N161" s="142">
        <f>N162+N166+N174+N170</f>
        <v>1610000</v>
      </c>
      <c r="O161" s="143">
        <f>O162+O166+O174+O170</f>
        <v>1627400</v>
      </c>
      <c r="P161" s="174">
        <f>O161*1.01</f>
        <v>1643674</v>
      </c>
      <c r="Q161" s="421">
        <f>O161/N161*100</f>
        <v>101.08074534161491</v>
      </c>
      <c r="R161" s="193">
        <f t="shared" si="64"/>
        <v>101</v>
      </c>
    </row>
    <row r="162" spans="1:18" x14ac:dyDescent="0.3">
      <c r="A162" s="85" t="s">
        <v>243</v>
      </c>
      <c r="B162" s="107" t="s">
        <v>101</v>
      </c>
      <c r="C162" s="100"/>
      <c r="D162" s="100"/>
      <c r="E162" s="100"/>
      <c r="F162" s="100" t="s">
        <v>263</v>
      </c>
      <c r="G162" s="100"/>
      <c r="H162" s="100" t="s">
        <v>265</v>
      </c>
      <c r="I162" s="87"/>
      <c r="J162" s="85" t="s">
        <v>153</v>
      </c>
      <c r="K162" s="86" t="s">
        <v>347</v>
      </c>
      <c r="L162" s="86"/>
      <c r="M162" s="487"/>
      <c r="N162" s="489">
        <f>N163</f>
        <v>1300000</v>
      </c>
      <c r="O162" s="492">
        <f>N162*1.01</f>
        <v>1313000</v>
      </c>
      <c r="P162" s="400">
        <f t="shared" ref="P162:P163" si="68">O162*1.01</f>
        <v>1326130</v>
      </c>
      <c r="Q162" s="407">
        <f t="shared" si="63"/>
        <v>101</v>
      </c>
      <c r="R162" s="194">
        <f t="shared" si="64"/>
        <v>101</v>
      </c>
    </row>
    <row r="163" spans="1:18" x14ac:dyDescent="0.3">
      <c r="A163" s="104" t="s">
        <v>243</v>
      </c>
      <c r="B163" s="109"/>
      <c r="C163" s="109"/>
      <c r="D163" s="109"/>
      <c r="E163" s="109"/>
      <c r="F163" s="109"/>
      <c r="G163" s="109"/>
      <c r="H163" s="109"/>
      <c r="I163" s="112"/>
      <c r="J163" s="102" t="s">
        <v>153</v>
      </c>
      <c r="K163" s="112">
        <v>3</v>
      </c>
      <c r="L163" s="112" t="s">
        <v>14</v>
      </c>
      <c r="M163" s="112"/>
      <c r="N163" s="123">
        <f>N164</f>
        <v>1300000</v>
      </c>
      <c r="O163" s="124">
        <f>N163*1.01</f>
        <v>1313000</v>
      </c>
      <c r="P163" s="218">
        <f t="shared" si="68"/>
        <v>1326130</v>
      </c>
      <c r="Q163" s="409">
        <f t="shared" si="63"/>
        <v>101</v>
      </c>
      <c r="R163" s="410">
        <f t="shared" si="64"/>
        <v>101</v>
      </c>
    </row>
    <row r="164" spans="1:18" x14ac:dyDescent="0.3">
      <c r="A164" s="103" t="s">
        <v>243</v>
      </c>
      <c r="B164" s="68"/>
      <c r="C164" s="68"/>
      <c r="D164" s="68"/>
      <c r="E164" s="68"/>
      <c r="F164" s="68"/>
      <c r="G164" s="68"/>
      <c r="H164" s="68"/>
      <c r="I164" s="14"/>
      <c r="J164" s="99" t="s">
        <v>153</v>
      </c>
      <c r="K164" s="14">
        <v>38</v>
      </c>
      <c r="L164" s="14" t="s">
        <v>118</v>
      </c>
      <c r="M164" s="14"/>
      <c r="N164" s="127">
        <f>N165</f>
        <v>1300000</v>
      </c>
      <c r="O164" s="128">
        <f>N164*1.01</f>
        <v>1313000</v>
      </c>
      <c r="P164" s="219">
        <f>O164*1.01</f>
        <v>1326130</v>
      </c>
      <c r="Q164" s="413">
        <f t="shared" si="63"/>
        <v>101</v>
      </c>
      <c r="R164" s="414">
        <f t="shared" si="64"/>
        <v>101</v>
      </c>
    </row>
    <row r="165" spans="1:18" x14ac:dyDescent="0.3">
      <c r="A165" s="394" t="s">
        <v>243</v>
      </c>
      <c r="B165" s="213" t="s">
        <v>101</v>
      </c>
      <c r="C165" s="213"/>
      <c r="D165" s="213"/>
      <c r="E165" s="213"/>
      <c r="F165" s="213" t="s">
        <v>263</v>
      </c>
      <c r="G165" s="213" t="s">
        <v>4</v>
      </c>
      <c r="H165" s="213" t="s">
        <v>265</v>
      </c>
      <c r="I165" s="214"/>
      <c r="J165" s="401" t="s">
        <v>153</v>
      </c>
      <c r="K165" s="214">
        <v>386</v>
      </c>
      <c r="L165" s="214" t="s">
        <v>70</v>
      </c>
      <c r="M165" s="214"/>
      <c r="N165" s="215">
        <v>1300000</v>
      </c>
      <c r="O165" s="216"/>
      <c r="P165" s="217"/>
      <c r="Q165" s="508"/>
      <c r="R165" s="509"/>
    </row>
    <row r="166" spans="1:18" x14ac:dyDescent="0.3">
      <c r="A166" s="85" t="s">
        <v>244</v>
      </c>
      <c r="B166" s="107" t="s">
        <v>101</v>
      </c>
      <c r="C166" s="100"/>
      <c r="D166" s="100"/>
      <c r="E166" s="100"/>
      <c r="F166" s="100"/>
      <c r="G166" s="100"/>
      <c r="H166" s="100" t="s">
        <v>265</v>
      </c>
      <c r="I166" s="87"/>
      <c r="J166" s="85" t="s">
        <v>154</v>
      </c>
      <c r="K166" s="86" t="s">
        <v>346</v>
      </c>
      <c r="L166" s="86"/>
      <c r="M166" s="86"/>
      <c r="N166" s="166">
        <f>N167</f>
        <v>80000</v>
      </c>
      <c r="O166" s="167">
        <f>O167</f>
        <v>81600</v>
      </c>
      <c r="P166" s="175">
        <f t="shared" ref="P166:P168" si="69">O166*1.01</f>
        <v>82416</v>
      </c>
      <c r="Q166" s="326">
        <f t="shared" si="63"/>
        <v>102</v>
      </c>
      <c r="R166" s="194">
        <f t="shared" si="64"/>
        <v>101</v>
      </c>
    </row>
    <row r="167" spans="1:18" x14ac:dyDescent="0.3">
      <c r="A167" s="104" t="s">
        <v>244</v>
      </c>
      <c r="B167" s="55"/>
      <c r="C167" s="55"/>
      <c r="D167" s="55"/>
      <c r="E167" s="55"/>
      <c r="F167" s="55"/>
      <c r="G167" s="55"/>
      <c r="H167" s="55"/>
      <c r="I167" s="11"/>
      <c r="J167" s="102" t="s">
        <v>154</v>
      </c>
      <c r="K167" s="11" t="s">
        <v>15</v>
      </c>
      <c r="L167" s="11" t="s">
        <v>14</v>
      </c>
      <c r="M167" s="11"/>
      <c r="N167" s="123">
        <f>N168</f>
        <v>80000</v>
      </c>
      <c r="O167" s="124">
        <f>O168</f>
        <v>81600</v>
      </c>
      <c r="P167" s="218">
        <f t="shared" si="69"/>
        <v>82416</v>
      </c>
      <c r="Q167" s="444">
        <f t="shared" si="63"/>
        <v>102</v>
      </c>
      <c r="R167" s="410">
        <f t="shared" si="64"/>
        <v>101</v>
      </c>
    </row>
    <row r="168" spans="1:18" x14ac:dyDescent="0.3">
      <c r="A168" s="105" t="s">
        <v>244</v>
      </c>
      <c r="B168" s="55"/>
      <c r="C168" s="55"/>
      <c r="D168" s="55"/>
      <c r="E168" s="55"/>
      <c r="F168" s="55"/>
      <c r="G168" s="55"/>
      <c r="H168" s="55"/>
      <c r="I168" s="11"/>
      <c r="J168" s="153" t="s">
        <v>154</v>
      </c>
      <c r="K168" s="11" t="s">
        <v>114</v>
      </c>
      <c r="L168" s="11" t="s">
        <v>71</v>
      </c>
      <c r="M168" s="11"/>
      <c r="N168" s="125">
        <f>N169</f>
        <v>80000</v>
      </c>
      <c r="O168" s="114">
        <f>N168*1.02</f>
        <v>81600</v>
      </c>
      <c r="P168" s="173">
        <f t="shared" si="69"/>
        <v>82416</v>
      </c>
      <c r="Q168" s="434">
        <f t="shared" si="63"/>
        <v>102</v>
      </c>
      <c r="R168" s="132">
        <f t="shared" si="64"/>
        <v>101</v>
      </c>
    </row>
    <row r="169" spans="1:18" x14ac:dyDescent="0.3">
      <c r="A169" s="105" t="s">
        <v>244</v>
      </c>
      <c r="B169" s="55" t="s">
        <v>265</v>
      </c>
      <c r="C169" s="55"/>
      <c r="D169" s="55"/>
      <c r="E169" s="55"/>
      <c r="F169" s="55"/>
      <c r="G169" s="55" t="s">
        <v>4</v>
      </c>
      <c r="H169" s="55" t="s">
        <v>265</v>
      </c>
      <c r="I169" s="11"/>
      <c r="J169" s="153" t="s">
        <v>154</v>
      </c>
      <c r="K169" s="11" t="s">
        <v>119</v>
      </c>
      <c r="L169" s="11" t="s">
        <v>74</v>
      </c>
      <c r="M169" s="11"/>
      <c r="N169" s="125">
        <v>80000</v>
      </c>
      <c r="O169" s="114"/>
      <c r="P169" s="173"/>
      <c r="Q169" s="411"/>
      <c r="R169" s="132"/>
    </row>
    <row r="170" spans="1:18" x14ac:dyDescent="0.3">
      <c r="A170" s="291" t="s">
        <v>245</v>
      </c>
      <c r="B170" s="292" t="s">
        <v>101</v>
      </c>
      <c r="C170" s="292"/>
      <c r="D170" s="292"/>
      <c r="E170" s="292"/>
      <c r="F170" s="292"/>
      <c r="G170" s="292"/>
      <c r="H170" s="292" t="s">
        <v>265</v>
      </c>
      <c r="I170" s="293"/>
      <c r="J170" s="293" t="s">
        <v>154</v>
      </c>
      <c r="K170" s="293" t="s">
        <v>351</v>
      </c>
      <c r="L170" s="293"/>
      <c r="M170" s="293"/>
      <c r="N170" s="493">
        <f>N171</f>
        <v>50000</v>
      </c>
      <c r="O170" s="294">
        <f>N170*1.02</f>
        <v>51000</v>
      </c>
      <c r="P170" s="494">
        <f>O170*1.01</f>
        <v>51510</v>
      </c>
      <c r="Q170" s="495">
        <f>O170/N170*100</f>
        <v>102</v>
      </c>
      <c r="R170" s="496">
        <f>P170/O170*100</f>
        <v>101</v>
      </c>
    </row>
    <row r="171" spans="1:18" x14ac:dyDescent="0.3">
      <c r="A171" s="105" t="s">
        <v>245</v>
      </c>
      <c r="B171" s="108"/>
      <c r="C171" s="109"/>
      <c r="D171" s="109"/>
      <c r="E171" s="109"/>
      <c r="F171" s="109"/>
      <c r="G171" s="109"/>
      <c r="H171" s="109"/>
      <c r="I171" s="101"/>
      <c r="J171" s="102" t="s">
        <v>154</v>
      </c>
      <c r="K171" s="274" t="s">
        <v>15</v>
      </c>
      <c r="L171" s="112" t="s">
        <v>14</v>
      </c>
      <c r="M171" s="101"/>
      <c r="N171" s="123">
        <f>N172</f>
        <v>50000</v>
      </c>
      <c r="O171" s="124">
        <f t="shared" ref="O171:O172" si="70">N171*1.02</f>
        <v>51000</v>
      </c>
      <c r="P171" s="218">
        <f t="shared" ref="P171:P172" si="71">O171*1.01</f>
        <v>51510</v>
      </c>
      <c r="Q171" s="409">
        <f>O171/N171*100</f>
        <v>102</v>
      </c>
      <c r="R171" s="410">
        <f t="shared" ref="R171:R172" si="72">P171/O171*100</f>
        <v>101</v>
      </c>
    </row>
    <row r="172" spans="1:18" x14ac:dyDescent="0.3">
      <c r="A172" s="105" t="s">
        <v>245</v>
      </c>
      <c r="B172" s="67"/>
      <c r="C172" s="55"/>
      <c r="D172" s="55"/>
      <c r="E172" s="55"/>
      <c r="F172" s="55"/>
      <c r="G172" s="55"/>
      <c r="H172" s="55"/>
      <c r="I172" s="110"/>
      <c r="J172" s="153" t="s">
        <v>154</v>
      </c>
      <c r="K172" s="10" t="s">
        <v>114</v>
      </c>
      <c r="L172" s="11" t="s">
        <v>71</v>
      </c>
      <c r="M172" s="110"/>
      <c r="N172" s="125">
        <f>N173</f>
        <v>50000</v>
      </c>
      <c r="O172" s="114">
        <f t="shared" si="70"/>
        <v>51000</v>
      </c>
      <c r="P172" s="173">
        <f t="shared" si="71"/>
        <v>51510</v>
      </c>
      <c r="Q172" s="411">
        <f>O172/N172*100</f>
        <v>102</v>
      </c>
      <c r="R172" s="132">
        <f t="shared" si="72"/>
        <v>101</v>
      </c>
    </row>
    <row r="173" spans="1:18" x14ac:dyDescent="0.3">
      <c r="A173" s="103" t="s">
        <v>245</v>
      </c>
      <c r="B173" s="111" t="s">
        <v>265</v>
      </c>
      <c r="C173" s="68"/>
      <c r="D173" s="68"/>
      <c r="E173" s="68"/>
      <c r="F173" s="68"/>
      <c r="G173" s="68"/>
      <c r="H173" s="68" t="s">
        <v>265</v>
      </c>
      <c r="I173" s="98"/>
      <c r="J173" s="99" t="s">
        <v>154</v>
      </c>
      <c r="K173" s="226" t="s">
        <v>73</v>
      </c>
      <c r="L173" s="14" t="s">
        <v>74</v>
      </c>
      <c r="M173" s="98"/>
      <c r="N173" s="127">
        <v>50000</v>
      </c>
      <c r="O173" s="128"/>
      <c r="P173" s="219"/>
      <c r="Q173" s="413"/>
      <c r="R173" s="414"/>
    </row>
    <row r="174" spans="1:18" x14ac:dyDescent="0.3">
      <c r="A174" s="458" t="s">
        <v>344</v>
      </c>
      <c r="B174" s="455" t="s">
        <v>101</v>
      </c>
      <c r="C174" s="456"/>
      <c r="D174" s="456"/>
      <c r="E174" s="456"/>
      <c r="F174" s="456"/>
      <c r="G174" s="456"/>
      <c r="H174" s="456" t="s">
        <v>265</v>
      </c>
      <c r="I174" s="457"/>
      <c r="J174" s="458" t="s">
        <v>155</v>
      </c>
      <c r="K174" s="487" t="s">
        <v>345</v>
      </c>
      <c r="L174" s="487"/>
      <c r="M174" s="487"/>
      <c r="N174" s="489">
        <f>N175</f>
        <v>180000</v>
      </c>
      <c r="O174" s="492">
        <f>O175</f>
        <v>181800</v>
      </c>
      <c r="P174" s="400">
        <f t="shared" ref="P174:P175" si="73">O174*1.01</f>
        <v>183618</v>
      </c>
      <c r="Q174" s="497">
        <f t="shared" si="63"/>
        <v>101</v>
      </c>
      <c r="R174" s="463">
        <f t="shared" si="64"/>
        <v>101</v>
      </c>
    </row>
    <row r="175" spans="1:18" x14ac:dyDescent="0.3">
      <c r="A175" s="104" t="s">
        <v>344</v>
      </c>
      <c r="B175" s="55"/>
      <c r="C175" s="55"/>
      <c r="D175" s="55"/>
      <c r="E175" s="55"/>
      <c r="F175" s="55"/>
      <c r="G175" s="55"/>
      <c r="H175" s="55"/>
      <c r="I175" s="11"/>
      <c r="J175" s="102" t="s">
        <v>155</v>
      </c>
      <c r="K175" s="11" t="s">
        <v>6</v>
      </c>
      <c r="L175" s="112" t="s">
        <v>14</v>
      </c>
      <c r="M175" s="112"/>
      <c r="N175" s="123">
        <f>N176</f>
        <v>180000</v>
      </c>
      <c r="O175" s="124">
        <f>O176</f>
        <v>181800</v>
      </c>
      <c r="P175" s="218">
        <f t="shared" si="73"/>
        <v>183618</v>
      </c>
      <c r="Q175" s="327">
        <f t="shared" si="63"/>
        <v>101</v>
      </c>
      <c r="R175" s="132">
        <f t="shared" si="64"/>
        <v>101</v>
      </c>
    </row>
    <row r="176" spans="1:18" x14ac:dyDescent="0.3">
      <c r="A176" s="105" t="s">
        <v>344</v>
      </c>
      <c r="B176" s="55"/>
      <c r="C176" s="55"/>
      <c r="D176" s="55"/>
      <c r="E176" s="55"/>
      <c r="F176" s="55"/>
      <c r="G176" s="55"/>
      <c r="H176" s="55"/>
      <c r="I176" s="11"/>
      <c r="J176" s="153" t="s">
        <v>155</v>
      </c>
      <c r="K176" s="11" t="s">
        <v>107</v>
      </c>
      <c r="L176" s="11" t="s">
        <v>57</v>
      </c>
      <c r="M176" s="11"/>
      <c r="N176" s="125">
        <f>N177</f>
        <v>180000</v>
      </c>
      <c r="O176" s="114">
        <f>N176*1.01</f>
        <v>181800</v>
      </c>
      <c r="P176" s="173">
        <f>O176*1.01</f>
        <v>183618</v>
      </c>
      <c r="Q176" s="327">
        <f t="shared" si="63"/>
        <v>101</v>
      </c>
      <c r="R176" s="132">
        <f t="shared" si="64"/>
        <v>101</v>
      </c>
    </row>
    <row r="177" spans="1:18" x14ac:dyDescent="0.3">
      <c r="A177" s="103" t="s">
        <v>344</v>
      </c>
      <c r="B177" s="68" t="s">
        <v>265</v>
      </c>
      <c r="C177" s="68"/>
      <c r="D177" s="68"/>
      <c r="E177" s="68"/>
      <c r="F177" s="68"/>
      <c r="G177" s="68" t="s">
        <v>4</v>
      </c>
      <c r="H177" s="68" t="s">
        <v>265</v>
      </c>
      <c r="I177" s="14"/>
      <c r="J177" s="99" t="s">
        <v>155</v>
      </c>
      <c r="K177" s="14" t="s">
        <v>104</v>
      </c>
      <c r="L177" s="14" t="s">
        <v>60</v>
      </c>
      <c r="M177" s="14"/>
      <c r="N177" s="127">
        <v>180000</v>
      </c>
      <c r="O177" s="128"/>
      <c r="P177" s="219"/>
      <c r="Q177" s="285"/>
      <c r="R177" s="286"/>
    </row>
    <row r="178" spans="1:18" x14ac:dyDescent="0.3">
      <c r="A178" s="146"/>
      <c r="B178" s="151"/>
      <c r="C178" s="120"/>
      <c r="D178" s="120"/>
      <c r="E178" s="120"/>
      <c r="F178" s="120"/>
      <c r="G178" s="120"/>
      <c r="H178" s="120"/>
      <c r="I178" s="122"/>
      <c r="J178" s="146"/>
      <c r="K178" s="121" t="s">
        <v>179</v>
      </c>
      <c r="L178" s="121"/>
      <c r="M178" s="121"/>
      <c r="N178" s="191">
        <f>N179+N202</f>
        <v>1110000</v>
      </c>
      <c r="O178" s="301">
        <f>O179+O202</f>
        <v>1127300</v>
      </c>
      <c r="P178" s="302">
        <f t="shared" ref="P178:P182" si="74">O178*1.01</f>
        <v>1138573</v>
      </c>
      <c r="Q178" s="417">
        <f>O178/N178*100</f>
        <v>101.55855855855856</v>
      </c>
      <c r="R178" s="418">
        <f>P178/O178*100</f>
        <v>101</v>
      </c>
    </row>
    <row r="179" spans="1:18" x14ac:dyDescent="0.3">
      <c r="A179" s="88"/>
      <c r="B179" s="89"/>
      <c r="C179" s="73"/>
      <c r="D179" s="73"/>
      <c r="E179" s="73"/>
      <c r="F179" s="73"/>
      <c r="G179" s="73"/>
      <c r="H179" s="73"/>
      <c r="I179" s="90"/>
      <c r="J179" s="155" t="s">
        <v>163</v>
      </c>
      <c r="K179" s="66" t="s">
        <v>164</v>
      </c>
      <c r="L179" s="66"/>
      <c r="M179" s="66"/>
      <c r="N179" s="187">
        <f>N180+N193</f>
        <v>1080000</v>
      </c>
      <c r="O179" s="189">
        <f>O180+O193</f>
        <v>1097000</v>
      </c>
      <c r="P179" s="190">
        <f t="shared" si="74"/>
        <v>1107970</v>
      </c>
      <c r="Q179" s="419">
        <f t="shared" ref="Q179:Q200" si="75">O179/N179*100</f>
        <v>101.57407407407408</v>
      </c>
      <c r="R179" s="420">
        <f t="shared" ref="R179:R200" si="76">P179/O179*100</f>
        <v>101</v>
      </c>
    </row>
    <row r="180" spans="1:18" x14ac:dyDescent="0.3">
      <c r="A180" s="106" t="s">
        <v>224</v>
      </c>
      <c r="B180" s="150" t="s">
        <v>101</v>
      </c>
      <c r="C180" s="92"/>
      <c r="D180" s="92" t="s">
        <v>4</v>
      </c>
      <c r="E180" s="92" t="s">
        <v>15</v>
      </c>
      <c r="F180" s="92"/>
      <c r="G180" s="92"/>
      <c r="H180" s="92" t="s">
        <v>265</v>
      </c>
      <c r="I180" s="94"/>
      <c r="J180" s="106"/>
      <c r="K180" s="93" t="s">
        <v>299</v>
      </c>
      <c r="L180" s="93"/>
      <c r="M180" s="93"/>
      <c r="N180" s="142">
        <f>N181+N185+N189</f>
        <v>960000</v>
      </c>
      <c r="O180" s="143">
        <f>O181+O185+O189</f>
        <v>975800</v>
      </c>
      <c r="P180" s="174">
        <f t="shared" si="74"/>
        <v>985558</v>
      </c>
      <c r="Q180" s="421">
        <f t="shared" si="75"/>
        <v>101.64583333333333</v>
      </c>
      <c r="R180" s="193">
        <f t="shared" si="76"/>
        <v>101</v>
      </c>
    </row>
    <row r="181" spans="1:18" x14ac:dyDescent="0.3">
      <c r="A181" s="85" t="s">
        <v>246</v>
      </c>
      <c r="B181" s="107" t="s">
        <v>101</v>
      </c>
      <c r="C181" s="100"/>
      <c r="D181" s="100" t="s">
        <v>4</v>
      </c>
      <c r="E181" s="100" t="s">
        <v>15</v>
      </c>
      <c r="F181" s="100"/>
      <c r="G181" s="100"/>
      <c r="H181" s="100"/>
      <c r="I181" s="87"/>
      <c r="J181" s="85" t="s">
        <v>120</v>
      </c>
      <c r="K181" s="86" t="s">
        <v>207</v>
      </c>
      <c r="L181" s="86"/>
      <c r="M181" s="86"/>
      <c r="N181" s="166">
        <f>N182</f>
        <v>55000</v>
      </c>
      <c r="O181" s="145">
        <f>N181*1.01</f>
        <v>55550</v>
      </c>
      <c r="P181" s="175">
        <f t="shared" si="74"/>
        <v>56105.5</v>
      </c>
      <c r="Q181" s="407">
        <f t="shared" si="75"/>
        <v>101</v>
      </c>
      <c r="R181" s="194">
        <f t="shared" si="76"/>
        <v>101</v>
      </c>
    </row>
    <row r="182" spans="1:18" x14ac:dyDescent="0.3">
      <c r="A182" s="105" t="s">
        <v>246</v>
      </c>
      <c r="B182" s="67"/>
      <c r="C182" s="55"/>
      <c r="D182" s="55"/>
      <c r="E182" s="55"/>
      <c r="F182" s="55"/>
      <c r="G182" s="55"/>
      <c r="H182" s="55"/>
      <c r="I182" s="110"/>
      <c r="J182" s="153" t="s">
        <v>120</v>
      </c>
      <c r="K182" s="11">
        <v>3</v>
      </c>
      <c r="L182" s="11" t="s">
        <v>14</v>
      </c>
      <c r="M182" s="11"/>
      <c r="N182" s="125">
        <f>N183</f>
        <v>55000</v>
      </c>
      <c r="O182" s="130">
        <f t="shared" ref="O182:O187" si="77">N182*1.01</f>
        <v>55550</v>
      </c>
      <c r="P182" s="173">
        <f t="shared" si="74"/>
        <v>56105.5</v>
      </c>
      <c r="Q182" s="408">
        <f t="shared" si="75"/>
        <v>101</v>
      </c>
      <c r="R182" s="132">
        <f t="shared" si="76"/>
        <v>101</v>
      </c>
    </row>
    <row r="183" spans="1:18" x14ac:dyDescent="0.3">
      <c r="A183" s="105" t="s">
        <v>246</v>
      </c>
      <c r="B183" s="67"/>
      <c r="C183" s="55"/>
      <c r="D183" s="55"/>
      <c r="E183" s="55"/>
      <c r="F183" s="55"/>
      <c r="G183" s="55"/>
      <c r="H183" s="55"/>
      <c r="I183" s="110"/>
      <c r="J183" s="153" t="s">
        <v>120</v>
      </c>
      <c r="K183" s="11">
        <v>37</v>
      </c>
      <c r="L183" s="11" t="s">
        <v>121</v>
      </c>
      <c r="M183" s="11"/>
      <c r="N183" s="125">
        <f>N184</f>
        <v>55000</v>
      </c>
      <c r="O183" s="130">
        <f t="shared" si="77"/>
        <v>55550</v>
      </c>
      <c r="P183" s="173">
        <f>O183*1.01</f>
        <v>56105.5</v>
      </c>
      <c r="Q183" s="408">
        <f t="shared" si="75"/>
        <v>101</v>
      </c>
      <c r="R183" s="132">
        <f t="shared" si="76"/>
        <v>101</v>
      </c>
    </row>
    <row r="184" spans="1:18" x14ac:dyDescent="0.3">
      <c r="A184" s="105" t="s">
        <v>246</v>
      </c>
      <c r="B184" s="67" t="s">
        <v>101</v>
      </c>
      <c r="C184" s="55"/>
      <c r="D184" s="55"/>
      <c r="E184" s="55" t="s">
        <v>15</v>
      </c>
      <c r="F184" s="55"/>
      <c r="G184" s="55"/>
      <c r="H184" s="55"/>
      <c r="I184" s="110"/>
      <c r="J184" s="153" t="s">
        <v>120</v>
      </c>
      <c r="K184" s="11">
        <v>372</v>
      </c>
      <c r="L184" s="11" t="s">
        <v>65</v>
      </c>
      <c r="M184" s="11"/>
      <c r="N184" s="125">
        <v>55000</v>
      </c>
      <c r="O184" s="130"/>
      <c r="P184" s="173"/>
      <c r="Q184" s="408"/>
      <c r="R184" s="132"/>
    </row>
    <row r="185" spans="1:18" x14ac:dyDescent="0.3">
      <c r="A185" s="85" t="s">
        <v>287</v>
      </c>
      <c r="B185" s="107" t="s">
        <v>101</v>
      </c>
      <c r="C185" s="100"/>
      <c r="D185" s="100"/>
      <c r="E185" s="100"/>
      <c r="F185" s="100"/>
      <c r="G185" s="100"/>
      <c r="H185" s="100" t="s">
        <v>265</v>
      </c>
      <c r="I185" s="87"/>
      <c r="J185" s="85" t="s">
        <v>288</v>
      </c>
      <c r="K185" s="86" t="s">
        <v>296</v>
      </c>
      <c r="L185" s="86"/>
      <c r="M185" s="86"/>
      <c r="N185" s="166">
        <f>N186</f>
        <v>285000</v>
      </c>
      <c r="O185" s="145">
        <f t="shared" si="77"/>
        <v>287850</v>
      </c>
      <c r="P185" s="175">
        <f t="shared" ref="P185:P191" si="78">O185*1.01</f>
        <v>290728.5</v>
      </c>
      <c r="Q185" s="407">
        <f t="shared" si="75"/>
        <v>101</v>
      </c>
      <c r="R185" s="194">
        <f t="shared" si="76"/>
        <v>101</v>
      </c>
    </row>
    <row r="186" spans="1:18" x14ac:dyDescent="0.3">
      <c r="A186" s="104" t="s">
        <v>287</v>
      </c>
      <c r="B186" s="55"/>
      <c r="C186" s="55"/>
      <c r="D186" s="55"/>
      <c r="E186" s="55"/>
      <c r="F186" s="55"/>
      <c r="G186" s="55"/>
      <c r="H186" s="55"/>
      <c r="I186" s="11"/>
      <c r="J186" s="102" t="s">
        <v>288</v>
      </c>
      <c r="K186" s="11" t="s">
        <v>6</v>
      </c>
      <c r="L186" s="11" t="s">
        <v>14</v>
      </c>
      <c r="M186" s="11"/>
      <c r="N186" s="123">
        <f>N187</f>
        <v>285000</v>
      </c>
      <c r="O186" s="295">
        <f t="shared" si="77"/>
        <v>287850</v>
      </c>
      <c r="P186" s="218">
        <f t="shared" si="78"/>
        <v>290728.5</v>
      </c>
      <c r="Q186" s="409">
        <f t="shared" si="75"/>
        <v>101</v>
      </c>
      <c r="R186" s="410">
        <f t="shared" si="76"/>
        <v>101</v>
      </c>
    </row>
    <row r="187" spans="1:18" x14ac:dyDescent="0.3">
      <c r="A187" s="105" t="s">
        <v>287</v>
      </c>
      <c r="B187" s="55"/>
      <c r="C187" s="55"/>
      <c r="D187" s="55"/>
      <c r="E187" s="55"/>
      <c r="F187" s="55"/>
      <c r="G187" s="55"/>
      <c r="H187" s="55"/>
      <c r="I187" s="11"/>
      <c r="J187" s="153" t="s">
        <v>288</v>
      </c>
      <c r="K187" s="11" t="s">
        <v>285</v>
      </c>
      <c r="L187" s="11" t="s">
        <v>121</v>
      </c>
      <c r="M187" s="11"/>
      <c r="N187" s="125">
        <f>N188</f>
        <v>285000</v>
      </c>
      <c r="O187" s="130">
        <f t="shared" si="77"/>
        <v>287850</v>
      </c>
      <c r="P187" s="173">
        <f t="shared" si="78"/>
        <v>290728.5</v>
      </c>
      <c r="Q187" s="411">
        <f t="shared" si="75"/>
        <v>101</v>
      </c>
      <c r="R187" s="132">
        <f t="shared" si="76"/>
        <v>101</v>
      </c>
    </row>
    <row r="188" spans="1:18" x14ac:dyDescent="0.3">
      <c r="A188" s="103" t="s">
        <v>287</v>
      </c>
      <c r="B188" s="55" t="s">
        <v>101</v>
      </c>
      <c r="C188" s="55"/>
      <c r="D188" s="55"/>
      <c r="E188" s="55"/>
      <c r="F188" s="55"/>
      <c r="G188" s="55"/>
      <c r="H188" s="55" t="s">
        <v>265</v>
      </c>
      <c r="I188" s="11"/>
      <c r="J188" s="99" t="s">
        <v>288</v>
      </c>
      <c r="K188" s="11" t="s">
        <v>286</v>
      </c>
      <c r="L188" s="11" t="s">
        <v>65</v>
      </c>
      <c r="M188" s="11"/>
      <c r="N188" s="127">
        <v>285000</v>
      </c>
      <c r="O188" s="296"/>
      <c r="P188" s="219"/>
      <c r="Q188" s="413"/>
      <c r="R188" s="414"/>
    </row>
    <row r="189" spans="1:18" x14ac:dyDescent="0.3">
      <c r="A189" s="85" t="s">
        <v>295</v>
      </c>
      <c r="B189" s="100" t="s">
        <v>101</v>
      </c>
      <c r="C189" s="100"/>
      <c r="D189" s="100"/>
      <c r="E189" s="100"/>
      <c r="F189" s="100"/>
      <c r="G189" s="100"/>
      <c r="H189" s="100" t="s">
        <v>265</v>
      </c>
      <c r="I189" s="87"/>
      <c r="J189" s="85" t="s">
        <v>288</v>
      </c>
      <c r="K189" s="86" t="s">
        <v>297</v>
      </c>
      <c r="L189" s="86"/>
      <c r="M189" s="86"/>
      <c r="N189" s="166">
        <f>N190</f>
        <v>620000</v>
      </c>
      <c r="O189" s="145">
        <f>O190</f>
        <v>632400</v>
      </c>
      <c r="P189" s="175">
        <f t="shared" si="78"/>
        <v>638724</v>
      </c>
      <c r="Q189" s="326">
        <f t="shared" si="75"/>
        <v>102</v>
      </c>
      <c r="R189" s="194">
        <f t="shared" si="76"/>
        <v>101</v>
      </c>
    </row>
    <row r="190" spans="1:18" x14ac:dyDescent="0.3">
      <c r="A190" s="104" t="s">
        <v>295</v>
      </c>
      <c r="B190" s="109"/>
      <c r="C190" s="109"/>
      <c r="D190" s="109"/>
      <c r="E190" s="109"/>
      <c r="F190" s="109"/>
      <c r="G190" s="109"/>
      <c r="H190" s="109"/>
      <c r="I190" s="112"/>
      <c r="J190" s="102" t="s">
        <v>288</v>
      </c>
      <c r="K190" s="112" t="s">
        <v>15</v>
      </c>
      <c r="L190" s="112" t="s">
        <v>16</v>
      </c>
      <c r="M190" s="112"/>
      <c r="N190" s="123">
        <f>N191</f>
        <v>620000</v>
      </c>
      <c r="O190" s="295">
        <f>O191</f>
        <v>632400</v>
      </c>
      <c r="P190" s="218">
        <f t="shared" si="78"/>
        <v>638724</v>
      </c>
      <c r="Q190" s="444">
        <f t="shared" si="75"/>
        <v>102</v>
      </c>
      <c r="R190" s="410">
        <f t="shared" si="76"/>
        <v>101</v>
      </c>
    </row>
    <row r="191" spans="1:18" x14ac:dyDescent="0.3">
      <c r="A191" s="105" t="s">
        <v>295</v>
      </c>
      <c r="B191" s="55"/>
      <c r="C191" s="55"/>
      <c r="D191" s="55"/>
      <c r="E191" s="55"/>
      <c r="F191" s="55"/>
      <c r="G191" s="55"/>
      <c r="H191" s="55"/>
      <c r="I191" s="11"/>
      <c r="J191" s="153" t="s">
        <v>288</v>
      </c>
      <c r="K191" s="11" t="s">
        <v>114</v>
      </c>
      <c r="L191" s="11" t="s">
        <v>117</v>
      </c>
      <c r="M191" s="11"/>
      <c r="N191" s="125">
        <f>N192</f>
        <v>620000</v>
      </c>
      <c r="O191" s="130">
        <f>N191*1.02</f>
        <v>632400</v>
      </c>
      <c r="P191" s="173">
        <f t="shared" si="78"/>
        <v>638724</v>
      </c>
      <c r="Q191" s="434">
        <f t="shared" si="75"/>
        <v>102</v>
      </c>
      <c r="R191" s="132">
        <f t="shared" si="76"/>
        <v>101</v>
      </c>
    </row>
    <row r="192" spans="1:18" x14ac:dyDescent="0.3">
      <c r="A192" s="103" t="s">
        <v>295</v>
      </c>
      <c r="B192" s="68" t="s">
        <v>101</v>
      </c>
      <c r="C192" s="68"/>
      <c r="D192" s="68"/>
      <c r="E192" s="68"/>
      <c r="F192" s="68"/>
      <c r="G192" s="68"/>
      <c r="H192" s="68" t="s">
        <v>265</v>
      </c>
      <c r="I192" s="14"/>
      <c r="J192" s="99" t="s">
        <v>288</v>
      </c>
      <c r="K192" s="14" t="s">
        <v>119</v>
      </c>
      <c r="L192" s="14" t="s">
        <v>72</v>
      </c>
      <c r="M192" s="14"/>
      <c r="N192" s="127">
        <v>620000</v>
      </c>
      <c r="O192" s="296"/>
      <c r="P192" s="219"/>
      <c r="Q192" s="413"/>
      <c r="R192" s="414"/>
    </row>
    <row r="193" spans="1:18" x14ac:dyDescent="0.3">
      <c r="A193" s="287" t="s">
        <v>225</v>
      </c>
      <c r="B193" s="393" t="s">
        <v>101</v>
      </c>
      <c r="C193" s="391"/>
      <c r="D193" s="391" t="s">
        <v>4</v>
      </c>
      <c r="E193" s="391" t="s">
        <v>15</v>
      </c>
      <c r="F193" s="391"/>
      <c r="G193" s="391"/>
      <c r="H193" s="391"/>
      <c r="I193" s="379"/>
      <c r="J193" s="287"/>
      <c r="K193" s="96" t="s">
        <v>203</v>
      </c>
      <c r="L193" s="96"/>
      <c r="M193" s="96"/>
      <c r="N193" s="380">
        <f>N194+N198</f>
        <v>120000</v>
      </c>
      <c r="O193" s="392">
        <f>N193*1.01</f>
        <v>121200</v>
      </c>
      <c r="P193" s="381">
        <f>O193*1.01</f>
        <v>122412</v>
      </c>
      <c r="Q193" s="498">
        <f t="shared" si="75"/>
        <v>101</v>
      </c>
      <c r="R193" s="499">
        <f t="shared" si="76"/>
        <v>101</v>
      </c>
    </row>
    <row r="194" spans="1:18" x14ac:dyDescent="0.3">
      <c r="A194" s="85" t="s">
        <v>247</v>
      </c>
      <c r="B194" s="107" t="s">
        <v>101</v>
      </c>
      <c r="C194" s="100"/>
      <c r="D194" s="100" t="s">
        <v>4</v>
      </c>
      <c r="E194" s="100" t="s">
        <v>15</v>
      </c>
      <c r="F194" s="100"/>
      <c r="G194" s="100"/>
      <c r="H194" s="100"/>
      <c r="I194" s="87"/>
      <c r="J194" s="85" t="s">
        <v>156</v>
      </c>
      <c r="K194" s="86" t="s">
        <v>206</v>
      </c>
      <c r="L194" s="86"/>
      <c r="M194" s="86"/>
      <c r="N194" s="166">
        <f>N195</f>
        <v>60000</v>
      </c>
      <c r="O194" s="167">
        <f t="shared" ref="O194:P195" si="79">N194*1.01</f>
        <v>60600</v>
      </c>
      <c r="P194" s="175">
        <f t="shared" si="79"/>
        <v>61206</v>
      </c>
      <c r="Q194" s="407">
        <f t="shared" si="75"/>
        <v>101</v>
      </c>
      <c r="R194" s="194">
        <f t="shared" si="76"/>
        <v>101</v>
      </c>
    </row>
    <row r="195" spans="1:18" x14ac:dyDescent="0.3">
      <c r="A195" s="104" t="s">
        <v>247</v>
      </c>
      <c r="B195" s="108"/>
      <c r="C195" s="109"/>
      <c r="D195" s="109"/>
      <c r="E195" s="109"/>
      <c r="F195" s="109"/>
      <c r="G195" s="109"/>
      <c r="H195" s="109"/>
      <c r="I195" s="101"/>
      <c r="J195" s="102" t="s">
        <v>156</v>
      </c>
      <c r="K195" s="112">
        <v>3</v>
      </c>
      <c r="L195" s="112" t="s">
        <v>14</v>
      </c>
      <c r="M195" s="112"/>
      <c r="N195" s="123">
        <f>N196</f>
        <v>60000</v>
      </c>
      <c r="O195" s="124">
        <f t="shared" si="79"/>
        <v>60600</v>
      </c>
      <c r="P195" s="218">
        <f t="shared" si="79"/>
        <v>61206</v>
      </c>
      <c r="Q195" s="500">
        <f t="shared" si="75"/>
        <v>101</v>
      </c>
      <c r="R195" s="410">
        <f t="shared" si="76"/>
        <v>101</v>
      </c>
    </row>
    <row r="196" spans="1:18" x14ac:dyDescent="0.3">
      <c r="A196" s="105" t="s">
        <v>247</v>
      </c>
      <c r="B196" s="67"/>
      <c r="C196" s="55"/>
      <c r="D196" s="55"/>
      <c r="E196" s="55"/>
      <c r="F196" s="55"/>
      <c r="G196" s="55"/>
      <c r="H196" s="55"/>
      <c r="I196" s="110"/>
      <c r="J196" s="153" t="s">
        <v>156</v>
      </c>
      <c r="K196" s="11">
        <v>37</v>
      </c>
      <c r="L196" s="11" t="s">
        <v>121</v>
      </c>
      <c r="M196" s="11"/>
      <c r="N196" s="125">
        <f>N197</f>
        <v>60000</v>
      </c>
      <c r="O196" s="114">
        <f>N196*1.01</f>
        <v>60600</v>
      </c>
      <c r="P196" s="173">
        <f>O196*1.01</f>
        <v>61206</v>
      </c>
      <c r="Q196" s="408">
        <f t="shared" si="75"/>
        <v>101</v>
      </c>
      <c r="R196" s="132">
        <f t="shared" si="76"/>
        <v>101</v>
      </c>
    </row>
    <row r="197" spans="1:18" x14ac:dyDescent="0.3">
      <c r="A197" s="103" t="s">
        <v>247</v>
      </c>
      <c r="B197" s="111" t="s">
        <v>101</v>
      </c>
      <c r="C197" s="68"/>
      <c r="D197" s="68"/>
      <c r="E197" s="68" t="s">
        <v>15</v>
      </c>
      <c r="F197" s="68"/>
      <c r="G197" s="68"/>
      <c r="H197" s="68"/>
      <c r="I197" s="98"/>
      <c r="J197" s="99" t="s">
        <v>156</v>
      </c>
      <c r="K197" s="14">
        <v>372</v>
      </c>
      <c r="L197" s="14" t="s">
        <v>65</v>
      </c>
      <c r="M197" s="14"/>
      <c r="N197" s="127">
        <v>60000</v>
      </c>
      <c r="O197" s="128"/>
      <c r="P197" s="219"/>
      <c r="Q197" s="501"/>
      <c r="R197" s="414"/>
    </row>
    <row r="198" spans="1:18" x14ac:dyDescent="0.3">
      <c r="A198" s="85" t="s">
        <v>248</v>
      </c>
      <c r="B198" s="107" t="s">
        <v>101</v>
      </c>
      <c r="C198" s="100"/>
      <c r="D198" s="100" t="s">
        <v>4</v>
      </c>
      <c r="E198" s="100" t="s">
        <v>15</v>
      </c>
      <c r="F198" s="100"/>
      <c r="G198" s="100"/>
      <c r="H198" s="100"/>
      <c r="I198" s="87"/>
      <c r="J198" s="85" t="s">
        <v>156</v>
      </c>
      <c r="K198" s="86" t="s">
        <v>205</v>
      </c>
      <c r="L198" s="86"/>
      <c r="M198" s="86"/>
      <c r="N198" s="166">
        <f>N199</f>
        <v>60000</v>
      </c>
      <c r="O198" s="167">
        <f t="shared" ref="O198:P199" si="80">N198*1.01</f>
        <v>60600</v>
      </c>
      <c r="P198" s="175">
        <f t="shared" si="80"/>
        <v>61206</v>
      </c>
      <c r="Q198" s="407">
        <f t="shared" si="75"/>
        <v>101</v>
      </c>
      <c r="R198" s="194">
        <f t="shared" si="76"/>
        <v>101</v>
      </c>
    </row>
    <row r="199" spans="1:18" x14ac:dyDescent="0.3">
      <c r="A199" s="104" t="s">
        <v>248</v>
      </c>
      <c r="B199" s="108"/>
      <c r="C199" s="109"/>
      <c r="D199" s="109"/>
      <c r="E199" s="109"/>
      <c r="F199" s="109"/>
      <c r="G199" s="109"/>
      <c r="H199" s="109"/>
      <c r="I199" s="101"/>
      <c r="J199" s="102" t="s">
        <v>156</v>
      </c>
      <c r="K199" s="112">
        <v>3</v>
      </c>
      <c r="L199" s="112" t="s">
        <v>14</v>
      </c>
      <c r="M199" s="112"/>
      <c r="N199" s="123">
        <f>N200</f>
        <v>60000</v>
      </c>
      <c r="O199" s="124">
        <f t="shared" si="80"/>
        <v>60600</v>
      </c>
      <c r="P199" s="218">
        <f t="shared" si="80"/>
        <v>61206</v>
      </c>
      <c r="Q199" s="500">
        <f t="shared" si="75"/>
        <v>101</v>
      </c>
      <c r="R199" s="410">
        <f t="shared" si="76"/>
        <v>101</v>
      </c>
    </row>
    <row r="200" spans="1:18" x14ac:dyDescent="0.3">
      <c r="A200" s="105" t="s">
        <v>248</v>
      </c>
      <c r="B200" s="67"/>
      <c r="C200" s="55"/>
      <c r="D200" s="55"/>
      <c r="E200" s="55"/>
      <c r="F200" s="55"/>
      <c r="G200" s="55"/>
      <c r="H200" s="55"/>
      <c r="I200" s="110"/>
      <c r="J200" s="153" t="s">
        <v>156</v>
      </c>
      <c r="K200" s="11">
        <v>37</v>
      </c>
      <c r="L200" s="11" t="s">
        <v>121</v>
      </c>
      <c r="M200" s="11"/>
      <c r="N200" s="125">
        <f>N201</f>
        <v>60000</v>
      </c>
      <c r="O200" s="114">
        <f>N200*1.01</f>
        <v>60600</v>
      </c>
      <c r="P200" s="173">
        <f>O200*1.01</f>
        <v>61206</v>
      </c>
      <c r="Q200" s="408">
        <f t="shared" si="75"/>
        <v>101</v>
      </c>
      <c r="R200" s="132">
        <f t="shared" si="76"/>
        <v>101</v>
      </c>
    </row>
    <row r="201" spans="1:18" x14ac:dyDescent="0.3">
      <c r="A201" s="103" t="s">
        <v>248</v>
      </c>
      <c r="B201" s="111" t="s">
        <v>101</v>
      </c>
      <c r="C201" s="68"/>
      <c r="D201" s="68"/>
      <c r="E201" s="68" t="s">
        <v>15</v>
      </c>
      <c r="F201" s="68"/>
      <c r="G201" s="68"/>
      <c r="H201" s="68"/>
      <c r="I201" s="98"/>
      <c r="J201" s="99" t="s">
        <v>156</v>
      </c>
      <c r="K201" s="14">
        <v>372</v>
      </c>
      <c r="L201" s="14" t="s">
        <v>65</v>
      </c>
      <c r="M201" s="14"/>
      <c r="N201" s="127">
        <v>60000</v>
      </c>
      <c r="O201" s="128"/>
      <c r="P201" s="219"/>
      <c r="Q201" s="501"/>
      <c r="R201" s="414"/>
    </row>
    <row r="202" spans="1:18" x14ac:dyDescent="0.3">
      <c r="A202" s="88"/>
      <c r="B202" s="89"/>
      <c r="C202" s="73"/>
      <c r="D202" s="73"/>
      <c r="E202" s="73"/>
      <c r="F202" s="73"/>
      <c r="G202" s="73"/>
      <c r="H202" s="73"/>
      <c r="I202" s="90"/>
      <c r="J202" s="155" t="s">
        <v>145</v>
      </c>
      <c r="K202" s="66" t="s">
        <v>165</v>
      </c>
      <c r="L202" s="66"/>
      <c r="M202" s="66"/>
      <c r="N202" s="140">
        <f>N203</f>
        <v>30000</v>
      </c>
      <c r="O202" s="189">
        <f>N202*1.01</f>
        <v>30300</v>
      </c>
      <c r="P202" s="190">
        <f>O202*1.01</f>
        <v>30603</v>
      </c>
      <c r="Q202" s="502">
        <f t="shared" ref="Q202:Q206" si="81">O202/N202*100</f>
        <v>101</v>
      </c>
      <c r="R202" s="420">
        <f t="shared" ref="R202:R206" si="82">P202/O202*100</f>
        <v>101</v>
      </c>
    </row>
    <row r="203" spans="1:18" x14ac:dyDescent="0.3">
      <c r="A203" s="106" t="s">
        <v>226</v>
      </c>
      <c r="B203" s="150" t="s">
        <v>101</v>
      </c>
      <c r="C203" s="92"/>
      <c r="D203" s="92" t="s">
        <v>6</v>
      </c>
      <c r="E203" s="92" t="s">
        <v>15</v>
      </c>
      <c r="F203" s="92"/>
      <c r="G203" s="92"/>
      <c r="H203" s="92"/>
      <c r="I203" s="94"/>
      <c r="J203" s="106" t="s">
        <v>4</v>
      </c>
      <c r="K203" s="93" t="s">
        <v>204</v>
      </c>
      <c r="L203" s="93"/>
      <c r="M203" s="93"/>
      <c r="N203" s="142">
        <f>N204</f>
        <v>30000</v>
      </c>
      <c r="O203" s="143">
        <f t="shared" ref="O203:O206" si="83">N203*1.01</f>
        <v>30300</v>
      </c>
      <c r="P203" s="174">
        <f t="shared" ref="P203:P206" si="84">O203*1.01</f>
        <v>30603</v>
      </c>
      <c r="Q203" s="192">
        <f t="shared" si="81"/>
        <v>101</v>
      </c>
      <c r="R203" s="193">
        <f t="shared" si="82"/>
        <v>101</v>
      </c>
    </row>
    <row r="204" spans="1:18" x14ac:dyDescent="0.3">
      <c r="A204" s="85" t="s">
        <v>249</v>
      </c>
      <c r="B204" s="107" t="s">
        <v>101</v>
      </c>
      <c r="C204" s="100"/>
      <c r="D204" s="100" t="s">
        <v>6</v>
      </c>
      <c r="E204" s="100" t="s">
        <v>15</v>
      </c>
      <c r="F204" s="100"/>
      <c r="G204" s="100"/>
      <c r="H204" s="100"/>
      <c r="I204" s="87"/>
      <c r="J204" s="85" t="s">
        <v>122</v>
      </c>
      <c r="K204" s="86" t="s">
        <v>172</v>
      </c>
      <c r="L204" s="86" t="s">
        <v>261</v>
      </c>
      <c r="M204" s="86"/>
      <c r="N204" s="166">
        <f>N205</f>
        <v>30000</v>
      </c>
      <c r="O204" s="145">
        <f t="shared" si="83"/>
        <v>30300</v>
      </c>
      <c r="P204" s="175">
        <f t="shared" si="84"/>
        <v>30603</v>
      </c>
      <c r="Q204" s="407">
        <f t="shared" si="81"/>
        <v>101</v>
      </c>
      <c r="R204" s="194">
        <f t="shared" si="82"/>
        <v>101</v>
      </c>
    </row>
    <row r="205" spans="1:18" x14ac:dyDescent="0.3">
      <c r="A205" s="104" t="s">
        <v>249</v>
      </c>
      <c r="B205" s="109"/>
      <c r="C205" s="109"/>
      <c r="D205" s="109"/>
      <c r="E205" s="109"/>
      <c r="F205" s="109"/>
      <c r="G205" s="109"/>
      <c r="H205" s="109"/>
      <c r="I205" s="112"/>
      <c r="J205" s="102" t="s">
        <v>122</v>
      </c>
      <c r="K205" s="112" t="s">
        <v>6</v>
      </c>
      <c r="L205" s="112" t="s">
        <v>14</v>
      </c>
      <c r="M205" s="112"/>
      <c r="N205" s="123">
        <f>N206</f>
        <v>30000</v>
      </c>
      <c r="O205" s="295">
        <f t="shared" si="83"/>
        <v>30300</v>
      </c>
      <c r="P205" s="218">
        <f t="shared" si="84"/>
        <v>30603</v>
      </c>
      <c r="Q205" s="409">
        <f t="shared" si="81"/>
        <v>101</v>
      </c>
      <c r="R205" s="410">
        <f t="shared" si="82"/>
        <v>101</v>
      </c>
    </row>
    <row r="206" spans="1:18" x14ac:dyDescent="0.3">
      <c r="A206" s="105" t="s">
        <v>249</v>
      </c>
      <c r="B206" s="55"/>
      <c r="C206" s="55"/>
      <c r="D206" s="55"/>
      <c r="E206" s="55"/>
      <c r="F206" s="55"/>
      <c r="G206" s="55"/>
      <c r="H206" s="55"/>
      <c r="I206" s="11"/>
      <c r="J206" s="153" t="s">
        <v>122</v>
      </c>
      <c r="K206" s="11" t="s">
        <v>107</v>
      </c>
      <c r="L206" s="11" t="s">
        <v>57</v>
      </c>
      <c r="M206" s="11"/>
      <c r="N206" s="125">
        <f>N207</f>
        <v>30000</v>
      </c>
      <c r="O206" s="130">
        <f t="shared" si="83"/>
        <v>30300</v>
      </c>
      <c r="P206" s="173">
        <f t="shared" si="84"/>
        <v>30603</v>
      </c>
      <c r="Q206" s="411">
        <f t="shared" si="81"/>
        <v>101</v>
      </c>
      <c r="R206" s="132">
        <f t="shared" si="82"/>
        <v>101</v>
      </c>
    </row>
    <row r="207" spans="1:18" x14ac:dyDescent="0.3">
      <c r="A207" s="103" t="s">
        <v>249</v>
      </c>
      <c r="B207" s="68" t="s">
        <v>101</v>
      </c>
      <c r="C207" s="68"/>
      <c r="D207" s="68" t="s">
        <v>6</v>
      </c>
      <c r="E207" s="68" t="s">
        <v>15</v>
      </c>
      <c r="F207" s="68"/>
      <c r="G207" s="68"/>
      <c r="H207" s="68"/>
      <c r="I207" s="14"/>
      <c r="J207" s="99" t="s">
        <v>122</v>
      </c>
      <c r="K207" s="14" t="s">
        <v>104</v>
      </c>
      <c r="L207" s="14" t="s">
        <v>60</v>
      </c>
      <c r="M207" s="14"/>
      <c r="N207" s="127">
        <v>30000</v>
      </c>
      <c r="O207" s="296"/>
      <c r="P207" s="219"/>
      <c r="Q207" s="413"/>
      <c r="R207" s="414"/>
    </row>
    <row r="208" spans="1:18" x14ac:dyDescent="0.3">
      <c r="A208" s="146"/>
      <c r="B208" s="151"/>
      <c r="C208" s="120"/>
      <c r="D208" s="120"/>
      <c r="E208" s="120"/>
      <c r="F208" s="120"/>
      <c r="G208" s="120"/>
      <c r="H208" s="120"/>
      <c r="I208" s="122"/>
      <c r="J208" s="146"/>
      <c r="K208" s="121" t="s">
        <v>180</v>
      </c>
      <c r="L208" s="121"/>
      <c r="M208" s="121"/>
      <c r="N208" s="191">
        <f>N209</f>
        <v>695000</v>
      </c>
      <c r="O208" s="304">
        <f>O209</f>
        <v>707700</v>
      </c>
      <c r="P208" s="302">
        <f t="shared" ref="O208:P232" si="85">O208*1.01</f>
        <v>714777</v>
      </c>
      <c r="Q208" s="417">
        <f>O208/N208*100</f>
        <v>101.8273381294964</v>
      </c>
      <c r="R208" s="418">
        <f>P208/O208*100</f>
        <v>101</v>
      </c>
    </row>
    <row r="209" spans="1:18" x14ac:dyDescent="0.3">
      <c r="A209" s="88"/>
      <c r="B209" s="89"/>
      <c r="C209" s="73"/>
      <c r="D209" s="73"/>
      <c r="E209" s="73"/>
      <c r="F209" s="73"/>
      <c r="G209" s="73"/>
      <c r="H209" s="73"/>
      <c r="I209" s="90"/>
      <c r="J209" s="155" t="s">
        <v>166</v>
      </c>
      <c r="K209" s="66" t="s">
        <v>167</v>
      </c>
      <c r="L209" s="66"/>
      <c r="M209" s="66"/>
      <c r="N209" s="187">
        <f>SUM(N210)</f>
        <v>695000</v>
      </c>
      <c r="O209" s="306">
        <f>O210</f>
        <v>707700</v>
      </c>
      <c r="P209" s="190">
        <f t="shared" si="85"/>
        <v>714777</v>
      </c>
      <c r="Q209" s="419">
        <f t="shared" ref="Q209:Q233" si="86">O209/N209*100</f>
        <v>101.8273381294964</v>
      </c>
      <c r="R209" s="420">
        <f t="shared" ref="R209:R233" si="87">P209/O209*100</f>
        <v>101</v>
      </c>
    </row>
    <row r="210" spans="1:18" x14ac:dyDescent="0.3">
      <c r="A210" s="106" t="s">
        <v>227</v>
      </c>
      <c r="B210" s="150" t="s">
        <v>101</v>
      </c>
      <c r="C210" s="92"/>
      <c r="D210" s="92" t="s">
        <v>6</v>
      </c>
      <c r="E210" s="92"/>
      <c r="F210" s="92" t="s">
        <v>263</v>
      </c>
      <c r="G210" s="92"/>
      <c r="H210" s="92" t="s">
        <v>265</v>
      </c>
      <c r="I210" s="94"/>
      <c r="J210" s="106"/>
      <c r="K210" s="93" t="s">
        <v>208</v>
      </c>
      <c r="L210" s="93"/>
      <c r="M210" s="93"/>
      <c r="N210" s="142">
        <f>N211+N215+N219+N223+N231+N227</f>
        <v>695000</v>
      </c>
      <c r="O210" s="184">
        <f>O211+O215+O219+O223+O227+O231</f>
        <v>707700</v>
      </c>
      <c r="P210" s="174">
        <f t="shared" si="85"/>
        <v>714777</v>
      </c>
      <c r="Q210" s="421">
        <f t="shared" si="86"/>
        <v>101.8273381294964</v>
      </c>
      <c r="R210" s="193">
        <f t="shared" si="87"/>
        <v>101</v>
      </c>
    </row>
    <row r="211" spans="1:18" x14ac:dyDescent="0.3">
      <c r="A211" s="85" t="s">
        <v>250</v>
      </c>
      <c r="B211" s="107" t="s">
        <v>101</v>
      </c>
      <c r="C211" s="100"/>
      <c r="D211" s="100"/>
      <c r="E211" s="100"/>
      <c r="F211" s="100"/>
      <c r="G211" s="100"/>
      <c r="H211" s="100"/>
      <c r="I211" s="87"/>
      <c r="J211" s="85" t="s">
        <v>123</v>
      </c>
      <c r="K211" s="86" t="s">
        <v>209</v>
      </c>
      <c r="L211" s="86"/>
      <c r="M211" s="86"/>
      <c r="N211" s="166">
        <f>N212</f>
        <v>10000</v>
      </c>
      <c r="O211" s="167">
        <f t="shared" si="85"/>
        <v>10100</v>
      </c>
      <c r="P211" s="175">
        <f t="shared" si="85"/>
        <v>10201</v>
      </c>
      <c r="Q211" s="407">
        <f t="shared" si="86"/>
        <v>101</v>
      </c>
      <c r="R211" s="194">
        <f t="shared" si="87"/>
        <v>101</v>
      </c>
    </row>
    <row r="212" spans="1:18" x14ac:dyDescent="0.3">
      <c r="A212" s="104" t="s">
        <v>250</v>
      </c>
      <c r="B212" s="108"/>
      <c r="C212" s="109"/>
      <c r="D212" s="109"/>
      <c r="E212" s="109"/>
      <c r="F212" s="109"/>
      <c r="G212" s="109"/>
      <c r="H212" s="109"/>
      <c r="I212" s="101"/>
      <c r="J212" s="102" t="s">
        <v>123</v>
      </c>
      <c r="K212" s="112">
        <v>3</v>
      </c>
      <c r="L212" s="112" t="s">
        <v>14</v>
      </c>
      <c r="M212" s="112"/>
      <c r="N212" s="123">
        <f>N213</f>
        <v>10000</v>
      </c>
      <c r="O212" s="124">
        <f t="shared" si="85"/>
        <v>10100</v>
      </c>
      <c r="P212" s="218">
        <f t="shared" si="85"/>
        <v>10201</v>
      </c>
      <c r="Q212" s="500">
        <f t="shared" si="86"/>
        <v>101</v>
      </c>
      <c r="R212" s="410">
        <f t="shared" si="87"/>
        <v>101</v>
      </c>
    </row>
    <row r="213" spans="1:18" x14ac:dyDescent="0.3">
      <c r="A213" s="105" t="s">
        <v>250</v>
      </c>
      <c r="B213" s="67"/>
      <c r="C213" s="55"/>
      <c r="D213" s="55"/>
      <c r="E213" s="55"/>
      <c r="F213" s="55"/>
      <c r="G213" s="55"/>
      <c r="H213" s="55"/>
      <c r="I213" s="110"/>
      <c r="J213" s="153" t="s">
        <v>123</v>
      </c>
      <c r="K213" s="11">
        <v>38</v>
      </c>
      <c r="L213" s="11" t="s">
        <v>109</v>
      </c>
      <c r="M213" s="11"/>
      <c r="N213" s="125">
        <f>N214</f>
        <v>10000</v>
      </c>
      <c r="O213" s="114">
        <f t="shared" si="85"/>
        <v>10100</v>
      </c>
      <c r="P213" s="173">
        <f t="shared" si="85"/>
        <v>10201</v>
      </c>
      <c r="Q213" s="408">
        <f t="shared" si="86"/>
        <v>101</v>
      </c>
      <c r="R213" s="132">
        <f t="shared" si="87"/>
        <v>101</v>
      </c>
    </row>
    <row r="214" spans="1:18" x14ac:dyDescent="0.3">
      <c r="A214" s="103" t="s">
        <v>250</v>
      </c>
      <c r="B214" s="111" t="s">
        <v>101</v>
      </c>
      <c r="C214" s="68"/>
      <c r="D214" s="68" t="s">
        <v>4</v>
      </c>
      <c r="E214" s="68"/>
      <c r="F214" s="68"/>
      <c r="G214" s="68"/>
      <c r="H214" s="68"/>
      <c r="I214" s="98"/>
      <c r="J214" s="99" t="s">
        <v>123</v>
      </c>
      <c r="K214" s="14">
        <v>381</v>
      </c>
      <c r="L214" s="14" t="s">
        <v>67</v>
      </c>
      <c r="M214" s="14"/>
      <c r="N214" s="127">
        <v>10000</v>
      </c>
      <c r="O214" s="128"/>
      <c r="P214" s="219"/>
      <c r="Q214" s="501"/>
      <c r="R214" s="414"/>
    </row>
    <row r="215" spans="1:18" x14ac:dyDescent="0.3">
      <c r="A215" s="85" t="s">
        <v>251</v>
      </c>
      <c r="B215" s="100" t="s">
        <v>101</v>
      </c>
      <c r="C215" s="100"/>
      <c r="D215" s="100"/>
      <c r="E215" s="100"/>
      <c r="F215" s="100"/>
      <c r="G215" s="100"/>
      <c r="H215" s="100" t="s">
        <v>265</v>
      </c>
      <c r="I215" s="86"/>
      <c r="J215" s="85" t="s">
        <v>123</v>
      </c>
      <c r="K215" s="86" t="s">
        <v>210</v>
      </c>
      <c r="L215" s="86"/>
      <c r="M215" s="86"/>
      <c r="N215" s="166">
        <f>N216</f>
        <v>50000</v>
      </c>
      <c r="O215" s="167">
        <f t="shared" si="85"/>
        <v>50500</v>
      </c>
      <c r="P215" s="175">
        <f t="shared" si="85"/>
        <v>51005</v>
      </c>
      <c r="Q215" s="407">
        <f t="shared" si="86"/>
        <v>101</v>
      </c>
      <c r="R215" s="194">
        <f t="shared" si="87"/>
        <v>101</v>
      </c>
    </row>
    <row r="216" spans="1:18" x14ac:dyDescent="0.3">
      <c r="A216" s="105" t="s">
        <v>251</v>
      </c>
      <c r="B216" s="55"/>
      <c r="C216" s="55"/>
      <c r="D216" s="55"/>
      <c r="E216" s="55"/>
      <c r="F216" s="55"/>
      <c r="G216" s="55"/>
      <c r="H216" s="55"/>
      <c r="I216" s="11"/>
      <c r="J216" s="153" t="s">
        <v>123</v>
      </c>
      <c r="K216" s="11">
        <v>3</v>
      </c>
      <c r="L216" s="11" t="s">
        <v>14</v>
      </c>
      <c r="M216" s="11"/>
      <c r="N216" s="125">
        <f>N217</f>
        <v>50000</v>
      </c>
      <c r="O216" s="114">
        <f t="shared" si="85"/>
        <v>50500</v>
      </c>
      <c r="P216" s="173">
        <f t="shared" si="85"/>
        <v>51005</v>
      </c>
      <c r="Q216" s="408">
        <f t="shared" si="86"/>
        <v>101</v>
      </c>
      <c r="R216" s="132">
        <f t="shared" si="87"/>
        <v>101</v>
      </c>
    </row>
    <row r="217" spans="1:18" x14ac:dyDescent="0.3">
      <c r="A217" s="105" t="s">
        <v>251</v>
      </c>
      <c r="B217" s="55"/>
      <c r="C217" s="55"/>
      <c r="D217" s="55"/>
      <c r="E217" s="55"/>
      <c r="F217" s="55"/>
      <c r="G217" s="55"/>
      <c r="H217" s="55"/>
      <c r="I217" s="11"/>
      <c r="J217" s="153" t="s">
        <v>123</v>
      </c>
      <c r="K217" s="11" t="s">
        <v>107</v>
      </c>
      <c r="L217" s="11" t="s">
        <v>57</v>
      </c>
      <c r="M217" s="11"/>
      <c r="N217" s="125">
        <f>N218</f>
        <v>50000</v>
      </c>
      <c r="O217" s="114">
        <f t="shared" si="85"/>
        <v>50500</v>
      </c>
      <c r="P217" s="173">
        <f t="shared" si="85"/>
        <v>51005</v>
      </c>
      <c r="Q217" s="408">
        <f t="shared" si="86"/>
        <v>101</v>
      </c>
      <c r="R217" s="132">
        <f t="shared" si="87"/>
        <v>101</v>
      </c>
    </row>
    <row r="218" spans="1:18" x14ac:dyDescent="0.3">
      <c r="A218" s="103" t="s">
        <v>251</v>
      </c>
      <c r="B218" s="68" t="s">
        <v>101</v>
      </c>
      <c r="C218" s="68"/>
      <c r="D218" s="68" t="s">
        <v>4</v>
      </c>
      <c r="E218" s="68"/>
      <c r="F218" s="68"/>
      <c r="G218" s="68"/>
      <c r="H218" s="68" t="s">
        <v>265</v>
      </c>
      <c r="I218" s="14"/>
      <c r="J218" s="99" t="s">
        <v>123</v>
      </c>
      <c r="K218" s="14" t="s">
        <v>104</v>
      </c>
      <c r="L218" s="14" t="s">
        <v>60</v>
      </c>
      <c r="M218" s="14"/>
      <c r="N218" s="127">
        <v>50000</v>
      </c>
      <c r="O218" s="128"/>
      <c r="P218" s="219"/>
      <c r="Q218" s="501"/>
      <c r="R218" s="414"/>
    </row>
    <row r="219" spans="1:18" x14ac:dyDescent="0.3">
      <c r="A219" s="85" t="s">
        <v>252</v>
      </c>
      <c r="B219" s="107" t="s">
        <v>101</v>
      </c>
      <c r="C219" s="100"/>
      <c r="D219" s="100"/>
      <c r="E219" s="100"/>
      <c r="F219" s="100"/>
      <c r="G219" s="100"/>
      <c r="H219" s="100"/>
      <c r="I219" s="87"/>
      <c r="J219" s="85" t="s">
        <v>123</v>
      </c>
      <c r="K219" s="86" t="s">
        <v>211</v>
      </c>
      <c r="L219" s="86"/>
      <c r="M219" s="86"/>
      <c r="N219" s="166">
        <f>N220</f>
        <v>10000</v>
      </c>
      <c r="O219" s="167">
        <f t="shared" si="85"/>
        <v>10100</v>
      </c>
      <c r="P219" s="175">
        <f t="shared" si="85"/>
        <v>10201</v>
      </c>
      <c r="Q219" s="407">
        <f t="shared" si="86"/>
        <v>101</v>
      </c>
      <c r="R219" s="194">
        <f t="shared" si="87"/>
        <v>101</v>
      </c>
    </row>
    <row r="220" spans="1:18" x14ac:dyDescent="0.3">
      <c r="A220" s="104" t="s">
        <v>252</v>
      </c>
      <c r="B220" s="108"/>
      <c r="C220" s="109"/>
      <c r="D220" s="109"/>
      <c r="E220" s="109"/>
      <c r="F220" s="109"/>
      <c r="G220" s="109"/>
      <c r="H220" s="109"/>
      <c r="I220" s="101"/>
      <c r="J220" s="11" t="s">
        <v>123</v>
      </c>
      <c r="K220" s="274">
        <v>3</v>
      </c>
      <c r="L220" s="112" t="s">
        <v>14</v>
      </c>
      <c r="M220" s="101"/>
      <c r="N220" s="114">
        <f>N221</f>
        <v>10000</v>
      </c>
      <c r="O220" s="114">
        <f t="shared" si="85"/>
        <v>10100</v>
      </c>
      <c r="P220" s="130">
        <f t="shared" si="85"/>
        <v>10201</v>
      </c>
      <c r="Q220" s="409">
        <f t="shared" si="86"/>
        <v>101</v>
      </c>
      <c r="R220" s="410">
        <f t="shared" si="87"/>
        <v>101</v>
      </c>
    </row>
    <row r="221" spans="1:18" x14ac:dyDescent="0.3">
      <c r="A221" s="105" t="s">
        <v>252</v>
      </c>
      <c r="B221" s="67"/>
      <c r="C221" s="55"/>
      <c r="D221" s="55"/>
      <c r="E221" s="55"/>
      <c r="F221" s="55"/>
      <c r="G221" s="55"/>
      <c r="H221" s="55"/>
      <c r="I221" s="110"/>
      <c r="J221" s="11" t="s">
        <v>123</v>
      </c>
      <c r="K221" s="10" t="s">
        <v>113</v>
      </c>
      <c r="L221" s="11" t="s">
        <v>109</v>
      </c>
      <c r="M221" s="110"/>
      <c r="N221" s="114">
        <f>N222</f>
        <v>10000</v>
      </c>
      <c r="O221" s="114">
        <f t="shared" si="85"/>
        <v>10100</v>
      </c>
      <c r="P221" s="130">
        <f t="shared" si="85"/>
        <v>10201</v>
      </c>
      <c r="Q221" s="411">
        <f t="shared" si="86"/>
        <v>101</v>
      </c>
      <c r="R221" s="132">
        <f t="shared" si="87"/>
        <v>101</v>
      </c>
    </row>
    <row r="222" spans="1:18" x14ac:dyDescent="0.3">
      <c r="A222" s="103" t="s">
        <v>252</v>
      </c>
      <c r="B222" s="111" t="s">
        <v>101</v>
      </c>
      <c r="C222" s="68"/>
      <c r="D222" s="68" t="s">
        <v>4</v>
      </c>
      <c r="E222" s="68"/>
      <c r="F222" s="68"/>
      <c r="G222" s="68"/>
      <c r="H222" s="68"/>
      <c r="I222" s="98"/>
      <c r="J222" s="11" t="s">
        <v>123</v>
      </c>
      <c r="K222" s="226" t="s">
        <v>124</v>
      </c>
      <c r="L222" s="14" t="s">
        <v>67</v>
      </c>
      <c r="M222" s="98"/>
      <c r="N222" s="114">
        <v>10000</v>
      </c>
      <c r="O222" s="114"/>
      <c r="P222" s="130"/>
      <c r="Q222" s="413"/>
      <c r="R222" s="414"/>
    </row>
    <row r="223" spans="1:18" x14ac:dyDescent="0.3">
      <c r="A223" s="85" t="s">
        <v>254</v>
      </c>
      <c r="B223" s="107"/>
      <c r="C223" s="100"/>
      <c r="D223" s="100"/>
      <c r="E223" s="100"/>
      <c r="F223" s="100" t="s">
        <v>263</v>
      </c>
      <c r="G223" s="100"/>
      <c r="H223" s="100" t="s">
        <v>265</v>
      </c>
      <c r="I223" s="87"/>
      <c r="J223" s="85" t="s">
        <v>123</v>
      </c>
      <c r="K223" s="86" t="s">
        <v>308</v>
      </c>
      <c r="L223" s="86"/>
      <c r="M223" s="86"/>
      <c r="N223" s="166">
        <f>N224</f>
        <v>465000</v>
      </c>
      <c r="O223" s="167">
        <f>O224</f>
        <v>474300</v>
      </c>
      <c r="P223" s="175">
        <f t="shared" ref="P223" si="88">O223*1.01</f>
        <v>479043</v>
      </c>
      <c r="Q223" s="326">
        <f t="shared" ref="Q223:Q225" si="89">O223/N223*100</f>
        <v>102</v>
      </c>
      <c r="R223" s="194">
        <f t="shared" ref="R223:R225" si="90">P223/O223*100</f>
        <v>101</v>
      </c>
    </row>
    <row r="224" spans="1:18" x14ac:dyDescent="0.3">
      <c r="A224" s="104" t="s">
        <v>254</v>
      </c>
      <c r="B224" s="109"/>
      <c r="C224" s="109"/>
      <c r="D224" s="109"/>
      <c r="E224" s="109"/>
      <c r="F224" s="109"/>
      <c r="G224" s="109"/>
      <c r="H224" s="109"/>
      <c r="I224" s="112"/>
      <c r="J224" s="102" t="s">
        <v>123</v>
      </c>
      <c r="K224" s="382" t="s">
        <v>15</v>
      </c>
      <c r="L224" s="112" t="s">
        <v>16</v>
      </c>
      <c r="M224" s="112"/>
      <c r="N224" s="123">
        <f>N225</f>
        <v>465000</v>
      </c>
      <c r="O224" s="124">
        <f>O225</f>
        <v>474300</v>
      </c>
      <c r="P224" s="218">
        <f t="shared" ref="P224" si="91">O224*1.01</f>
        <v>479043</v>
      </c>
      <c r="Q224" s="444">
        <f t="shared" si="89"/>
        <v>102</v>
      </c>
      <c r="R224" s="410">
        <f t="shared" si="90"/>
        <v>101</v>
      </c>
    </row>
    <row r="225" spans="1:18" x14ac:dyDescent="0.3">
      <c r="A225" s="105" t="s">
        <v>254</v>
      </c>
      <c r="B225" s="55"/>
      <c r="C225" s="55"/>
      <c r="D225" s="55"/>
      <c r="E225" s="55"/>
      <c r="F225" s="55"/>
      <c r="G225" s="55"/>
      <c r="H225" s="55"/>
      <c r="I225" s="11"/>
      <c r="J225" s="153" t="s">
        <v>123</v>
      </c>
      <c r="K225" s="11">
        <v>42</v>
      </c>
      <c r="L225" s="11" t="s">
        <v>71</v>
      </c>
      <c r="M225" s="11"/>
      <c r="N225" s="125">
        <f>N226</f>
        <v>465000</v>
      </c>
      <c r="O225" s="114">
        <f>N225*1.02</f>
        <v>474300</v>
      </c>
      <c r="P225" s="173">
        <f t="shared" ref="P225" si="92">O225*1.01</f>
        <v>479043</v>
      </c>
      <c r="Q225" s="434">
        <f t="shared" si="89"/>
        <v>102</v>
      </c>
      <c r="R225" s="132">
        <f t="shared" si="90"/>
        <v>101</v>
      </c>
    </row>
    <row r="226" spans="1:18" x14ac:dyDescent="0.3">
      <c r="A226" s="103" t="s">
        <v>254</v>
      </c>
      <c r="B226" s="68"/>
      <c r="C226" s="68"/>
      <c r="D226" s="68"/>
      <c r="E226" s="68"/>
      <c r="F226" s="68" t="s">
        <v>263</v>
      </c>
      <c r="G226" s="68"/>
      <c r="H226" s="68" t="s">
        <v>265</v>
      </c>
      <c r="I226" s="14"/>
      <c r="J226" s="99" t="s">
        <v>123</v>
      </c>
      <c r="K226" s="14">
        <v>421</v>
      </c>
      <c r="L226" s="14" t="s">
        <v>72</v>
      </c>
      <c r="M226" s="14"/>
      <c r="N226" s="127">
        <v>465000</v>
      </c>
      <c r="O226" s="128"/>
      <c r="P226" s="219"/>
      <c r="Q226" s="413"/>
      <c r="R226" s="414"/>
    </row>
    <row r="227" spans="1:18" x14ac:dyDescent="0.3">
      <c r="A227" s="85" t="s">
        <v>318</v>
      </c>
      <c r="B227" s="107" t="s">
        <v>101</v>
      </c>
      <c r="C227" s="100"/>
      <c r="D227" s="100"/>
      <c r="E227" s="100"/>
      <c r="F227" s="100"/>
      <c r="G227" s="100"/>
      <c r="H227" s="100" t="s">
        <v>265</v>
      </c>
      <c r="I227" s="87"/>
      <c r="J227" s="85" t="s">
        <v>123</v>
      </c>
      <c r="K227" s="288" t="s">
        <v>317</v>
      </c>
      <c r="L227" s="86"/>
      <c r="M227" s="86"/>
      <c r="N227" s="166">
        <f>N228</f>
        <v>110000</v>
      </c>
      <c r="O227" s="167">
        <f>O228</f>
        <v>112200</v>
      </c>
      <c r="P227" s="177">
        <f>O227*1.01</f>
        <v>113322</v>
      </c>
      <c r="Q227" s="433">
        <f t="shared" ref="Q227:Q229" si="93">O227/N227*100</f>
        <v>102</v>
      </c>
      <c r="R227" s="194">
        <f t="shared" ref="R227:R229" si="94">P227/O227*100</f>
        <v>101</v>
      </c>
    </row>
    <row r="228" spans="1:18" x14ac:dyDescent="0.3">
      <c r="A228" s="105" t="s">
        <v>318</v>
      </c>
      <c r="B228" s="67"/>
      <c r="C228" s="55"/>
      <c r="D228" s="55"/>
      <c r="E228" s="55"/>
      <c r="F228" s="55"/>
      <c r="G228" s="55"/>
      <c r="H228" s="55"/>
      <c r="I228" s="110"/>
      <c r="J228" s="153" t="s">
        <v>123</v>
      </c>
      <c r="K228" s="11">
        <v>4</v>
      </c>
      <c r="L228" s="11" t="s">
        <v>16</v>
      </c>
      <c r="M228" s="11"/>
      <c r="N228" s="125">
        <f>N229</f>
        <v>110000</v>
      </c>
      <c r="O228" s="289">
        <f>O229</f>
        <v>112200</v>
      </c>
      <c r="P228" s="290">
        <f t="shared" ref="P228:P229" si="95">O228*1.01</f>
        <v>113322</v>
      </c>
      <c r="Q228" s="434">
        <f t="shared" si="93"/>
        <v>102</v>
      </c>
      <c r="R228" s="132">
        <f t="shared" si="94"/>
        <v>101</v>
      </c>
    </row>
    <row r="229" spans="1:18" x14ac:dyDescent="0.3">
      <c r="A229" s="105" t="s">
        <v>318</v>
      </c>
      <c r="B229" s="67"/>
      <c r="C229" s="55"/>
      <c r="D229" s="55"/>
      <c r="E229" s="55"/>
      <c r="F229" s="55"/>
      <c r="G229" s="55"/>
      <c r="H229" s="55"/>
      <c r="I229" s="110"/>
      <c r="J229" s="153" t="s">
        <v>123</v>
      </c>
      <c r="K229" s="11" t="s">
        <v>114</v>
      </c>
      <c r="L229" s="11" t="s">
        <v>71</v>
      </c>
      <c r="M229" s="11"/>
      <c r="N229" s="125">
        <f>N230</f>
        <v>110000</v>
      </c>
      <c r="O229" s="289">
        <f>N229*1.02</f>
        <v>112200</v>
      </c>
      <c r="P229" s="290">
        <f t="shared" si="95"/>
        <v>113322</v>
      </c>
      <c r="Q229" s="434">
        <f t="shared" si="93"/>
        <v>102</v>
      </c>
      <c r="R229" s="132">
        <f t="shared" si="94"/>
        <v>101</v>
      </c>
    </row>
    <row r="230" spans="1:18" x14ac:dyDescent="0.3">
      <c r="A230" s="103" t="s">
        <v>318</v>
      </c>
      <c r="B230" s="111" t="s">
        <v>101</v>
      </c>
      <c r="C230" s="68"/>
      <c r="D230" s="68"/>
      <c r="E230" s="68"/>
      <c r="F230" s="68"/>
      <c r="G230" s="68"/>
      <c r="H230" s="68" t="s">
        <v>265</v>
      </c>
      <c r="I230" s="98"/>
      <c r="J230" s="99" t="s">
        <v>123</v>
      </c>
      <c r="K230" s="14" t="s">
        <v>119</v>
      </c>
      <c r="L230" s="14" t="s">
        <v>72</v>
      </c>
      <c r="M230" s="14"/>
      <c r="N230" s="127">
        <v>110000</v>
      </c>
      <c r="O230" s="128"/>
      <c r="P230" s="129"/>
      <c r="Q230" s="436"/>
      <c r="R230" s="286"/>
    </row>
    <row r="231" spans="1:18" x14ac:dyDescent="0.3">
      <c r="A231" s="85" t="s">
        <v>253</v>
      </c>
      <c r="B231" s="107" t="s">
        <v>101</v>
      </c>
      <c r="C231" s="100"/>
      <c r="D231" s="100"/>
      <c r="E231" s="100"/>
      <c r="F231" s="100"/>
      <c r="G231" s="100"/>
      <c r="H231" s="100" t="s">
        <v>265</v>
      </c>
      <c r="I231" s="87"/>
      <c r="J231" s="85" t="s">
        <v>125</v>
      </c>
      <c r="K231" s="86" t="s">
        <v>212</v>
      </c>
      <c r="L231" s="86"/>
      <c r="M231" s="86"/>
      <c r="N231" s="166">
        <f>N232</f>
        <v>50000</v>
      </c>
      <c r="O231" s="167">
        <f t="shared" si="85"/>
        <v>50500</v>
      </c>
      <c r="P231" s="175">
        <f t="shared" si="85"/>
        <v>51005</v>
      </c>
      <c r="Q231" s="407">
        <f t="shared" si="86"/>
        <v>101</v>
      </c>
      <c r="R231" s="194">
        <f t="shared" si="87"/>
        <v>101</v>
      </c>
    </row>
    <row r="232" spans="1:18" x14ac:dyDescent="0.3">
      <c r="A232" s="105" t="s">
        <v>253</v>
      </c>
      <c r="B232" s="67"/>
      <c r="C232" s="55"/>
      <c r="D232" s="55"/>
      <c r="E232" s="55"/>
      <c r="F232" s="55"/>
      <c r="G232" s="55"/>
      <c r="H232" s="55"/>
      <c r="I232" s="110"/>
      <c r="J232" s="153" t="s">
        <v>125</v>
      </c>
      <c r="K232" s="11">
        <v>3</v>
      </c>
      <c r="L232" s="11" t="s">
        <v>14</v>
      </c>
      <c r="M232" s="11"/>
      <c r="N232" s="125">
        <f>N233</f>
        <v>50000</v>
      </c>
      <c r="O232" s="114">
        <f t="shared" si="85"/>
        <v>50500</v>
      </c>
      <c r="P232" s="173">
        <f t="shared" si="85"/>
        <v>51005</v>
      </c>
      <c r="Q232" s="408">
        <f t="shared" si="86"/>
        <v>101</v>
      </c>
      <c r="R232" s="132">
        <f t="shared" si="87"/>
        <v>101</v>
      </c>
    </row>
    <row r="233" spans="1:18" x14ac:dyDescent="0.3">
      <c r="A233" s="105" t="s">
        <v>253</v>
      </c>
      <c r="B233" s="67"/>
      <c r="C233" s="55"/>
      <c r="D233" s="55"/>
      <c r="E233" s="55"/>
      <c r="F233" s="55"/>
      <c r="G233" s="55"/>
      <c r="H233" s="55"/>
      <c r="I233" s="110"/>
      <c r="J233" s="153" t="s">
        <v>125</v>
      </c>
      <c r="K233" s="11">
        <v>38</v>
      </c>
      <c r="L233" s="11" t="s">
        <v>109</v>
      </c>
      <c r="M233" s="11"/>
      <c r="N233" s="125">
        <f>N234</f>
        <v>50000</v>
      </c>
      <c r="O233" s="114">
        <f>N233*1.01</f>
        <v>50500</v>
      </c>
      <c r="P233" s="173">
        <f>O233*1.01</f>
        <v>51005</v>
      </c>
      <c r="Q233" s="408">
        <f t="shared" si="86"/>
        <v>101</v>
      </c>
      <c r="R233" s="132">
        <f t="shared" si="87"/>
        <v>101</v>
      </c>
    </row>
    <row r="234" spans="1:18" x14ac:dyDescent="0.3">
      <c r="A234" s="105" t="s">
        <v>253</v>
      </c>
      <c r="B234" s="67" t="s">
        <v>101</v>
      </c>
      <c r="C234" s="55"/>
      <c r="D234" s="55"/>
      <c r="E234" s="55"/>
      <c r="F234" s="55"/>
      <c r="G234" s="55"/>
      <c r="H234" s="55" t="s">
        <v>265</v>
      </c>
      <c r="I234" s="110"/>
      <c r="J234" s="153" t="s">
        <v>125</v>
      </c>
      <c r="K234" s="11">
        <v>381</v>
      </c>
      <c r="L234" s="11" t="s">
        <v>67</v>
      </c>
      <c r="M234" s="11"/>
      <c r="N234" s="125">
        <v>50000</v>
      </c>
      <c r="O234" s="114"/>
      <c r="P234" s="173"/>
      <c r="Q234" s="453"/>
      <c r="R234" s="427"/>
    </row>
    <row r="235" spans="1:18" x14ac:dyDescent="0.3">
      <c r="A235" s="146"/>
      <c r="B235" s="151"/>
      <c r="C235" s="120"/>
      <c r="D235" s="120"/>
      <c r="E235" s="120"/>
      <c r="F235" s="120"/>
      <c r="G235" s="120"/>
      <c r="H235" s="120"/>
      <c r="I235" s="122"/>
      <c r="J235" s="146"/>
      <c r="K235" s="121" t="s">
        <v>181</v>
      </c>
      <c r="L235" s="121"/>
      <c r="M235" s="121"/>
      <c r="N235" s="191">
        <f>SUM(N236)</f>
        <v>180000</v>
      </c>
      <c r="O235" s="301">
        <f>O236</f>
        <v>183300</v>
      </c>
      <c r="P235" s="302">
        <f t="shared" ref="O235:P239" si="96">O235*1.01</f>
        <v>185133</v>
      </c>
      <c r="Q235" s="417">
        <f>O235/N235*100</f>
        <v>101.83333333333333</v>
      </c>
      <c r="R235" s="418">
        <f>P235/O235*100</f>
        <v>101</v>
      </c>
    </row>
    <row r="236" spans="1:18" x14ac:dyDescent="0.3">
      <c r="A236" s="88"/>
      <c r="B236" s="89"/>
      <c r="C236" s="73"/>
      <c r="D236" s="73"/>
      <c r="E236" s="73"/>
      <c r="F236" s="73"/>
      <c r="G236" s="73"/>
      <c r="H236" s="73"/>
      <c r="I236" s="90"/>
      <c r="J236" s="155" t="s">
        <v>166</v>
      </c>
      <c r="K236" s="66" t="s">
        <v>167</v>
      </c>
      <c r="L236" s="66"/>
      <c r="M236" s="66"/>
      <c r="N236" s="187">
        <f>N237</f>
        <v>180000</v>
      </c>
      <c r="O236" s="189">
        <f>O237</f>
        <v>183300</v>
      </c>
      <c r="P236" s="190">
        <f t="shared" si="96"/>
        <v>185133</v>
      </c>
      <c r="Q236" s="419">
        <f t="shared" ref="Q236:Q246" si="97">O236/N236*100</f>
        <v>101.83333333333333</v>
      </c>
      <c r="R236" s="420">
        <f t="shared" ref="R236:R246" si="98">P236/O236*100</f>
        <v>101</v>
      </c>
    </row>
    <row r="237" spans="1:18" x14ac:dyDescent="0.3">
      <c r="A237" s="106" t="s">
        <v>228</v>
      </c>
      <c r="B237" s="150" t="s">
        <v>101</v>
      </c>
      <c r="C237" s="92"/>
      <c r="D237" s="92" t="s">
        <v>6</v>
      </c>
      <c r="E237" s="92" t="s">
        <v>15</v>
      </c>
      <c r="F237" s="92"/>
      <c r="G237" s="92" t="s">
        <v>4</v>
      </c>
      <c r="H237" s="92" t="s">
        <v>265</v>
      </c>
      <c r="I237" s="94"/>
      <c r="J237" s="106"/>
      <c r="K237" s="93" t="s">
        <v>298</v>
      </c>
      <c r="L237" s="93"/>
      <c r="M237" s="93"/>
      <c r="N237" s="142">
        <f>N238+N244+N248</f>
        <v>180000</v>
      </c>
      <c r="O237" s="143">
        <f>O238+O244+O248</f>
        <v>183300</v>
      </c>
      <c r="P237" s="174">
        <f t="shared" si="96"/>
        <v>185133</v>
      </c>
      <c r="Q237" s="421">
        <f t="shared" si="97"/>
        <v>101.83333333333333</v>
      </c>
      <c r="R237" s="193">
        <f t="shared" si="98"/>
        <v>101</v>
      </c>
    </row>
    <row r="238" spans="1:18" x14ac:dyDescent="0.3">
      <c r="A238" s="85" t="s">
        <v>255</v>
      </c>
      <c r="B238" s="107" t="s">
        <v>101</v>
      </c>
      <c r="C238" s="100"/>
      <c r="D238" s="100" t="s">
        <v>6</v>
      </c>
      <c r="E238" s="100" t="s">
        <v>15</v>
      </c>
      <c r="F238" s="100" t="s">
        <v>4</v>
      </c>
      <c r="G238" s="100" t="s">
        <v>4</v>
      </c>
      <c r="H238" s="100" t="s">
        <v>265</v>
      </c>
      <c r="I238" s="87"/>
      <c r="J238" s="85" t="s">
        <v>126</v>
      </c>
      <c r="K238" s="86" t="s">
        <v>213</v>
      </c>
      <c r="L238" s="86"/>
      <c r="M238" s="86"/>
      <c r="N238" s="144">
        <f>SUM(N239)</f>
        <v>30000</v>
      </c>
      <c r="O238" s="145">
        <f>N238*1.01</f>
        <v>30300</v>
      </c>
      <c r="P238" s="175">
        <f t="shared" si="96"/>
        <v>30603</v>
      </c>
      <c r="Q238" s="407">
        <f t="shared" si="97"/>
        <v>101</v>
      </c>
      <c r="R238" s="194">
        <f t="shared" si="98"/>
        <v>101</v>
      </c>
    </row>
    <row r="239" spans="1:18" x14ac:dyDescent="0.3">
      <c r="A239" s="104" t="s">
        <v>255</v>
      </c>
      <c r="B239" s="108"/>
      <c r="C239" s="109"/>
      <c r="D239" s="109"/>
      <c r="E239" s="109"/>
      <c r="F239" s="109"/>
      <c r="G239" s="109"/>
      <c r="H239" s="109"/>
      <c r="I239" s="101"/>
      <c r="J239" s="112" t="s">
        <v>126</v>
      </c>
      <c r="K239" s="274">
        <v>3</v>
      </c>
      <c r="L239" s="112" t="s">
        <v>14</v>
      </c>
      <c r="M239" s="101"/>
      <c r="N239" s="211">
        <f>N240+N242</f>
        <v>30000</v>
      </c>
      <c r="O239" s="295">
        <f t="shared" si="96"/>
        <v>30300</v>
      </c>
      <c r="P239" s="218">
        <f t="shared" si="96"/>
        <v>30603</v>
      </c>
      <c r="Q239" s="409">
        <f t="shared" si="97"/>
        <v>101</v>
      </c>
      <c r="R239" s="410">
        <f t="shared" si="98"/>
        <v>101</v>
      </c>
    </row>
    <row r="240" spans="1:18" x14ac:dyDescent="0.3">
      <c r="A240" s="105" t="s">
        <v>255</v>
      </c>
      <c r="B240" s="67"/>
      <c r="C240" s="55"/>
      <c r="D240" s="55"/>
      <c r="E240" s="55"/>
      <c r="F240" s="55"/>
      <c r="G240" s="55"/>
      <c r="H240" s="55"/>
      <c r="I240" s="110"/>
      <c r="J240" s="11" t="s">
        <v>126</v>
      </c>
      <c r="K240" s="389" t="s">
        <v>107</v>
      </c>
      <c r="L240" s="11" t="s">
        <v>57</v>
      </c>
      <c r="M240" s="110"/>
      <c r="N240" s="125">
        <f>N241</f>
        <v>10000</v>
      </c>
      <c r="O240" s="114">
        <f>N240*1.01</f>
        <v>10100</v>
      </c>
      <c r="P240" s="126">
        <f>O240*1.01</f>
        <v>10201</v>
      </c>
      <c r="Q240" s="411">
        <f t="shared" si="97"/>
        <v>101</v>
      </c>
      <c r="R240" s="412">
        <f t="shared" si="98"/>
        <v>101</v>
      </c>
    </row>
    <row r="241" spans="1:18" x14ac:dyDescent="0.3">
      <c r="A241" s="105" t="s">
        <v>255</v>
      </c>
      <c r="B241" s="67"/>
      <c r="C241" s="55"/>
      <c r="D241" s="55"/>
      <c r="E241" s="55"/>
      <c r="F241" s="55"/>
      <c r="G241" s="55"/>
      <c r="H241" s="55" t="s">
        <v>265</v>
      </c>
      <c r="I241" s="110"/>
      <c r="J241" s="11" t="s">
        <v>126</v>
      </c>
      <c r="K241" s="389" t="s">
        <v>104</v>
      </c>
      <c r="L241" s="11" t="s">
        <v>60</v>
      </c>
      <c r="M241" s="110"/>
      <c r="N241" s="125">
        <v>10000</v>
      </c>
      <c r="O241" s="114"/>
      <c r="P241" s="173"/>
      <c r="Q241" s="411"/>
      <c r="R241" s="132"/>
    </row>
    <row r="242" spans="1:18" x14ac:dyDescent="0.3">
      <c r="A242" s="105" t="s">
        <v>255</v>
      </c>
      <c r="B242" s="67"/>
      <c r="C242" s="55"/>
      <c r="D242" s="55"/>
      <c r="E242" s="55"/>
      <c r="F242" s="55"/>
      <c r="G242" s="55"/>
      <c r="H242" s="55"/>
      <c r="I242" s="110"/>
      <c r="J242" s="11" t="s">
        <v>126</v>
      </c>
      <c r="K242" s="10">
        <v>38</v>
      </c>
      <c r="L242" s="11" t="s">
        <v>109</v>
      </c>
      <c r="M242" s="110"/>
      <c r="N242" s="125">
        <f>N243</f>
        <v>20000</v>
      </c>
      <c r="O242" s="114">
        <f>N242*1.01</f>
        <v>20200</v>
      </c>
      <c r="P242" s="173">
        <f>O242*1.01</f>
        <v>20402</v>
      </c>
      <c r="Q242" s="411">
        <f t="shared" si="97"/>
        <v>101</v>
      </c>
      <c r="R242" s="132">
        <f t="shared" si="98"/>
        <v>101</v>
      </c>
    </row>
    <row r="243" spans="1:18" x14ac:dyDescent="0.3">
      <c r="A243" s="103" t="s">
        <v>255</v>
      </c>
      <c r="B243" s="111" t="s">
        <v>101</v>
      </c>
      <c r="C243" s="68"/>
      <c r="D243" s="68"/>
      <c r="E243" s="68" t="s">
        <v>15</v>
      </c>
      <c r="F243" s="68"/>
      <c r="G243" s="68"/>
      <c r="H243" s="68"/>
      <c r="I243" s="98"/>
      <c r="J243" s="14" t="s">
        <v>126</v>
      </c>
      <c r="K243" s="226">
        <v>381</v>
      </c>
      <c r="L243" s="14" t="s">
        <v>67</v>
      </c>
      <c r="M243" s="98"/>
      <c r="N243" s="297">
        <v>20000</v>
      </c>
      <c r="O243" s="128"/>
      <c r="P243" s="219"/>
      <c r="Q243" s="413"/>
      <c r="R243" s="414"/>
    </row>
    <row r="244" spans="1:18" x14ac:dyDescent="0.3">
      <c r="A244" s="85" t="s">
        <v>290</v>
      </c>
      <c r="B244" s="107" t="s">
        <v>101</v>
      </c>
      <c r="C244" s="100"/>
      <c r="D244" s="100"/>
      <c r="E244" s="100"/>
      <c r="F244" s="100"/>
      <c r="G244" s="100"/>
      <c r="H244" s="100" t="s">
        <v>265</v>
      </c>
      <c r="I244" s="87"/>
      <c r="J244" s="85" t="s">
        <v>291</v>
      </c>
      <c r="K244" s="86" t="s">
        <v>309</v>
      </c>
      <c r="L244" s="86"/>
      <c r="M244" s="86"/>
      <c r="N244" s="144">
        <f>N245</f>
        <v>120000</v>
      </c>
      <c r="O244" s="167">
        <f>O245</f>
        <v>122400</v>
      </c>
      <c r="P244" s="175">
        <f t="shared" ref="P244:P246" si="99">O244*1.01</f>
        <v>123624</v>
      </c>
      <c r="Q244" s="326">
        <f t="shared" si="97"/>
        <v>102</v>
      </c>
      <c r="R244" s="194">
        <f t="shared" si="98"/>
        <v>101</v>
      </c>
    </row>
    <row r="245" spans="1:18" x14ac:dyDescent="0.3">
      <c r="A245" s="105" t="s">
        <v>290</v>
      </c>
      <c r="B245" s="67"/>
      <c r="C245" s="55"/>
      <c r="D245" s="55"/>
      <c r="E245" s="55"/>
      <c r="F245" s="55"/>
      <c r="G245" s="55"/>
      <c r="H245" s="55"/>
      <c r="I245" s="110"/>
      <c r="J245" s="153" t="s">
        <v>291</v>
      </c>
      <c r="K245" s="11" t="s">
        <v>15</v>
      </c>
      <c r="L245" s="11" t="s">
        <v>16</v>
      </c>
      <c r="M245" s="11"/>
      <c r="N245" s="157">
        <f>N246</f>
        <v>120000</v>
      </c>
      <c r="O245" s="114">
        <f>O246</f>
        <v>122400</v>
      </c>
      <c r="P245" s="173">
        <f t="shared" si="99"/>
        <v>123624</v>
      </c>
      <c r="Q245" s="327">
        <f t="shared" si="97"/>
        <v>102</v>
      </c>
      <c r="R245" s="132">
        <f t="shared" si="98"/>
        <v>101</v>
      </c>
    </row>
    <row r="246" spans="1:18" x14ac:dyDescent="0.3">
      <c r="A246" s="105" t="s">
        <v>290</v>
      </c>
      <c r="B246" s="67"/>
      <c r="C246" s="55"/>
      <c r="D246" s="55"/>
      <c r="E246" s="55"/>
      <c r="F246" s="55"/>
      <c r="G246" s="55"/>
      <c r="H246" s="55"/>
      <c r="I246" s="110"/>
      <c r="J246" s="153" t="s">
        <v>291</v>
      </c>
      <c r="K246" s="11" t="s">
        <v>114</v>
      </c>
      <c r="L246" s="11" t="s">
        <v>71</v>
      </c>
      <c r="M246" s="11"/>
      <c r="N246" s="157">
        <f>N247</f>
        <v>120000</v>
      </c>
      <c r="O246" s="114">
        <f>N246*1.02</f>
        <v>122400</v>
      </c>
      <c r="P246" s="173">
        <f t="shared" si="99"/>
        <v>123624</v>
      </c>
      <c r="Q246" s="327">
        <f t="shared" si="97"/>
        <v>102</v>
      </c>
      <c r="R246" s="132">
        <f t="shared" si="98"/>
        <v>101</v>
      </c>
    </row>
    <row r="247" spans="1:18" x14ac:dyDescent="0.3">
      <c r="A247" s="105" t="s">
        <v>290</v>
      </c>
      <c r="B247" s="67" t="s">
        <v>101</v>
      </c>
      <c r="C247" s="55"/>
      <c r="D247" s="55"/>
      <c r="E247" s="55"/>
      <c r="F247" s="55"/>
      <c r="G247" s="55"/>
      <c r="H247" s="55" t="s">
        <v>265</v>
      </c>
      <c r="I247" s="110"/>
      <c r="J247" s="153" t="s">
        <v>291</v>
      </c>
      <c r="K247" s="11" t="s">
        <v>119</v>
      </c>
      <c r="L247" s="11" t="s">
        <v>72</v>
      </c>
      <c r="M247" s="11"/>
      <c r="N247" s="157">
        <v>120000</v>
      </c>
      <c r="O247" s="113"/>
      <c r="P247" s="173"/>
      <c r="Q247" s="453"/>
      <c r="R247" s="427"/>
    </row>
    <row r="248" spans="1:18" x14ac:dyDescent="0.3">
      <c r="A248" s="85" t="s">
        <v>350</v>
      </c>
      <c r="B248" s="107" t="s">
        <v>101</v>
      </c>
      <c r="C248" s="100"/>
      <c r="D248" s="100"/>
      <c r="E248" s="100"/>
      <c r="F248" s="100"/>
      <c r="G248" s="100"/>
      <c r="H248" s="100" t="s">
        <v>265</v>
      </c>
      <c r="I248" s="87"/>
      <c r="J248" s="85" t="s">
        <v>291</v>
      </c>
      <c r="K248" s="86" t="s">
        <v>348</v>
      </c>
      <c r="L248" s="86"/>
      <c r="M248" s="86"/>
      <c r="N248" s="144">
        <f>N249</f>
        <v>30000</v>
      </c>
      <c r="O248" s="145">
        <f>N248*1.02</f>
        <v>30600</v>
      </c>
      <c r="P248" s="175">
        <f>O248*1.01</f>
        <v>30906</v>
      </c>
      <c r="Q248" s="407">
        <f>O248/N248*100</f>
        <v>102</v>
      </c>
      <c r="R248" s="194">
        <f>P248/O248*100</f>
        <v>101</v>
      </c>
    </row>
    <row r="249" spans="1:18" x14ac:dyDescent="0.3">
      <c r="A249" s="105" t="s">
        <v>350</v>
      </c>
      <c r="B249" s="67"/>
      <c r="C249" s="55"/>
      <c r="D249" s="55"/>
      <c r="E249" s="55"/>
      <c r="F249" s="55"/>
      <c r="G249" s="55"/>
      <c r="H249" s="55"/>
      <c r="I249" s="110"/>
      <c r="J249" s="153" t="s">
        <v>291</v>
      </c>
      <c r="K249" s="11" t="s">
        <v>15</v>
      </c>
      <c r="L249" s="11" t="s">
        <v>16</v>
      </c>
      <c r="M249" s="11"/>
      <c r="N249" s="157">
        <f>N250</f>
        <v>30000</v>
      </c>
      <c r="O249" s="113">
        <f>N249*1.02</f>
        <v>30600</v>
      </c>
      <c r="P249" s="173">
        <f>O249*1.01</f>
        <v>30906</v>
      </c>
      <c r="Q249" s="453">
        <f>O249/N249*100</f>
        <v>102</v>
      </c>
      <c r="R249" s="427">
        <f>P249/O249*100</f>
        <v>101</v>
      </c>
    </row>
    <row r="250" spans="1:18" x14ac:dyDescent="0.3">
      <c r="A250" s="105" t="s">
        <v>350</v>
      </c>
      <c r="B250" s="67"/>
      <c r="C250" s="55"/>
      <c r="D250" s="55"/>
      <c r="E250" s="55"/>
      <c r="F250" s="55"/>
      <c r="G250" s="55"/>
      <c r="H250" s="55"/>
      <c r="I250" s="110"/>
      <c r="J250" s="153" t="s">
        <v>291</v>
      </c>
      <c r="K250" s="11" t="s">
        <v>114</v>
      </c>
      <c r="L250" s="11" t="s">
        <v>71</v>
      </c>
      <c r="M250" s="11"/>
      <c r="N250" s="157">
        <f>N251</f>
        <v>30000</v>
      </c>
      <c r="O250" s="113"/>
      <c r="P250" s="173"/>
      <c r="Q250" s="453"/>
      <c r="R250" s="427"/>
    </row>
    <row r="251" spans="1:18" x14ac:dyDescent="0.3">
      <c r="A251" s="105" t="s">
        <v>350</v>
      </c>
      <c r="B251" s="67" t="s">
        <v>101</v>
      </c>
      <c r="C251" s="55"/>
      <c r="D251" s="55"/>
      <c r="E251" s="55"/>
      <c r="F251" s="55"/>
      <c r="G251" s="55"/>
      <c r="H251" s="55" t="s">
        <v>265</v>
      </c>
      <c r="I251" s="110"/>
      <c r="J251" s="153" t="s">
        <v>291</v>
      </c>
      <c r="K251" s="11" t="s">
        <v>119</v>
      </c>
      <c r="L251" s="11" t="s">
        <v>72</v>
      </c>
      <c r="M251" s="11"/>
      <c r="N251" s="157">
        <v>30000</v>
      </c>
      <c r="O251" s="113"/>
      <c r="P251" s="173"/>
      <c r="Q251" s="453"/>
      <c r="R251" s="427"/>
    </row>
    <row r="252" spans="1:18" x14ac:dyDescent="0.3">
      <c r="A252" s="146"/>
      <c r="B252" s="151"/>
      <c r="C252" s="120"/>
      <c r="D252" s="120"/>
      <c r="E252" s="120"/>
      <c r="F252" s="120"/>
      <c r="G252" s="120"/>
      <c r="H252" s="120"/>
      <c r="I252" s="122"/>
      <c r="J252" s="146"/>
      <c r="K252" s="121" t="s">
        <v>182</v>
      </c>
      <c r="L252" s="121"/>
      <c r="M252" s="121"/>
      <c r="N252" s="138">
        <f>SUM(N253)</f>
        <v>310000</v>
      </c>
      <c r="O252" s="304">
        <f t="shared" ref="O252:P254" si="100">N252*1.01</f>
        <v>313100</v>
      </c>
      <c r="P252" s="302">
        <f t="shared" si="100"/>
        <v>316231</v>
      </c>
      <c r="Q252" s="503">
        <f>O252/N252*100</f>
        <v>101</v>
      </c>
      <c r="R252" s="418">
        <f>P252/O252*100</f>
        <v>101</v>
      </c>
    </row>
    <row r="253" spans="1:18" x14ac:dyDescent="0.3">
      <c r="A253" s="88"/>
      <c r="B253" s="89"/>
      <c r="C253" s="73"/>
      <c r="D253" s="73"/>
      <c r="E253" s="73"/>
      <c r="F253" s="73"/>
      <c r="G253" s="73"/>
      <c r="H253" s="73"/>
      <c r="I253" s="90"/>
      <c r="J253" s="155" t="s">
        <v>168</v>
      </c>
      <c r="K253" s="66" t="s">
        <v>169</v>
      </c>
      <c r="L253" s="66"/>
      <c r="M253" s="66"/>
      <c r="N253" s="140">
        <f>N254+N267+N272</f>
        <v>310000</v>
      </c>
      <c r="O253" s="306">
        <f>O254+O267+O272</f>
        <v>313100</v>
      </c>
      <c r="P253" s="190">
        <f t="shared" si="100"/>
        <v>316231</v>
      </c>
      <c r="Q253" s="502">
        <f t="shared" ref="Q253:Q275" si="101">O253/N253*100</f>
        <v>101</v>
      </c>
      <c r="R253" s="420">
        <f t="shared" ref="R253:R275" si="102">P253/O253*100</f>
        <v>101</v>
      </c>
    </row>
    <row r="254" spans="1:18" x14ac:dyDescent="0.3">
      <c r="A254" s="106" t="s">
        <v>229</v>
      </c>
      <c r="B254" s="150" t="s">
        <v>101</v>
      </c>
      <c r="C254" s="92"/>
      <c r="D254" s="92" t="s">
        <v>6</v>
      </c>
      <c r="E254" s="92" t="s">
        <v>15</v>
      </c>
      <c r="F254" s="92"/>
      <c r="G254" s="92"/>
      <c r="H254" s="92"/>
      <c r="I254" s="94"/>
      <c r="J254" s="106"/>
      <c r="K254" s="93" t="s">
        <v>214</v>
      </c>
      <c r="L254" s="93"/>
      <c r="M254" s="93"/>
      <c r="N254" s="142">
        <f>N255+N259+N263</f>
        <v>240000</v>
      </c>
      <c r="O254" s="184">
        <f>O255+O259+O263</f>
        <v>242400</v>
      </c>
      <c r="P254" s="174">
        <f t="shared" si="100"/>
        <v>244824</v>
      </c>
      <c r="Q254" s="192">
        <f t="shared" si="101"/>
        <v>101</v>
      </c>
      <c r="R254" s="193">
        <f t="shared" si="102"/>
        <v>101</v>
      </c>
    </row>
    <row r="255" spans="1:18" x14ac:dyDescent="0.3">
      <c r="A255" s="85" t="s">
        <v>256</v>
      </c>
      <c r="B255" s="107" t="s">
        <v>101</v>
      </c>
      <c r="C255" s="100"/>
      <c r="D255" s="100"/>
      <c r="E255" s="100" t="s">
        <v>15</v>
      </c>
      <c r="F255" s="100"/>
      <c r="G255" s="100"/>
      <c r="H255" s="100"/>
      <c r="I255" s="87"/>
      <c r="J255" s="85">
        <v>1070</v>
      </c>
      <c r="K255" s="86" t="s">
        <v>315</v>
      </c>
      <c r="L255" s="86"/>
      <c r="M255" s="86"/>
      <c r="N255" s="166">
        <f>N256</f>
        <v>120000</v>
      </c>
      <c r="O255" s="167">
        <f t="shared" ref="O255:P256" si="103">N255*1.01</f>
        <v>121200</v>
      </c>
      <c r="P255" s="175">
        <f t="shared" si="103"/>
        <v>122412</v>
      </c>
      <c r="Q255" s="407">
        <f t="shared" si="101"/>
        <v>101</v>
      </c>
      <c r="R255" s="194">
        <f t="shared" si="102"/>
        <v>101</v>
      </c>
    </row>
    <row r="256" spans="1:18" ht="13.2" customHeight="1" x14ac:dyDescent="0.3">
      <c r="A256" s="104" t="s">
        <v>256</v>
      </c>
      <c r="B256" s="55"/>
      <c r="C256" s="55"/>
      <c r="D256" s="55"/>
      <c r="E256" s="55"/>
      <c r="F256" s="55"/>
      <c r="G256" s="55"/>
      <c r="H256" s="55"/>
      <c r="I256" s="11"/>
      <c r="J256" s="102" t="s">
        <v>127</v>
      </c>
      <c r="K256" s="11">
        <v>3</v>
      </c>
      <c r="L256" s="11" t="s">
        <v>14</v>
      </c>
      <c r="M256" s="11"/>
      <c r="N256" s="123">
        <f>N257</f>
        <v>120000</v>
      </c>
      <c r="O256" s="124">
        <f t="shared" si="103"/>
        <v>121200</v>
      </c>
      <c r="P256" s="218">
        <f t="shared" si="103"/>
        <v>122412</v>
      </c>
      <c r="Q256" s="409">
        <f t="shared" si="101"/>
        <v>101</v>
      </c>
      <c r="R256" s="410">
        <f t="shared" si="102"/>
        <v>101</v>
      </c>
    </row>
    <row r="257" spans="1:18" ht="13.8" customHeight="1" x14ac:dyDescent="0.3">
      <c r="A257" s="105" t="s">
        <v>256</v>
      </c>
      <c r="B257" s="55"/>
      <c r="C257" s="55"/>
      <c r="D257" s="55"/>
      <c r="E257" s="55"/>
      <c r="F257" s="55"/>
      <c r="G257" s="55"/>
      <c r="H257" s="55"/>
      <c r="I257" s="11"/>
      <c r="J257" s="153" t="s">
        <v>127</v>
      </c>
      <c r="K257" s="11">
        <v>37</v>
      </c>
      <c r="L257" s="11" t="s">
        <v>121</v>
      </c>
      <c r="M257" s="11"/>
      <c r="N257" s="125">
        <f>N258</f>
        <v>120000</v>
      </c>
      <c r="O257" s="114">
        <f>N257*1.01</f>
        <v>121200</v>
      </c>
      <c r="P257" s="173">
        <f>O257*1.01</f>
        <v>122412</v>
      </c>
      <c r="Q257" s="411">
        <f t="shared" si="101"/>
        <v>101</v>
      </c>
      <c r="R257" s="132">
        <f t="shared" si="102"/>
        <v>101</v>
      </c>
    </row>
    <row r="258" spans="1:18" ht="11.4" customHeight="1" x14ac:dyDescent="0.3">
      <c r="A258" s="103" t="s">
        <v>256</v>
      </c>
      <c r="B258" s="55" t="s">
        <v>101</v>
      </c>
      <c r="C258" s="55"/>
      <c r="D258" s="55"/>
      <c r="E258" s="55" t="s">
        <v>15</v>
      </c>
      <c r="F258" s="55"/>
      <c r="G258" s="55"/>
      <c r="H258" s="55"/>
      <c r="I258" s="11"/>
      <c r="J258" s="99" t="s">
        <v>127</v>
      </c>
      <c r="K258" s="11">
        <v>372</v>
      </c>
      <c r="L258" s="11" t="s">
        <v>65</v>
      </c>
      <c r="M258" s="11"/>
      <c r="N258" s="127">
        <v>120000</v>
      </c>
      <c r="O258" s="128"/>
      <c r="P258" s="219"/>
      <c r="Q258" s="413"/>
      <c r="R258" s="414"/>
    </row>
    <row r="259" spans="1:18" x14ac:dyDescent="0.3">
      <c r="A259" s="85" t="s">
        <v>257</v>
      </c>
      <c r="B259" s="107" t="s">
        <v>101</v>
      </c>
      <c r="C259" s="100"/>
      <c r="D259" s="100"/>
      <c r="E259" s="100" t="s">
        <v>15</v>
      </c>
      <c r="F259" s="100"/>
      <c r="G259" s="100"/>
      <c r="H259" s="100"/>
      <c r="I259" s="87"/>
      <c r="J259" s="85">
        <v>1070</v>
      </c>
      <c r="K259" s="86" t="s">
        <v>215</v>
      </c>
      <c r="L259" s="86"/>
      <c r="M259" s="86"/>
      <c r="N259" s="166">
        <f>N260</f>
        <v>40000</v>
      </c>
      <c r="O259" s="167">
        <f t="shared" ref="O259:P275" si="104">N259*1.01</f>
        <v>40400</v>
      </c>
      <c r="P259" s="175">
        <f t="shared" si="104"/>
        <v>40804</v>
      </c>
      <c r="Q259" s="407">
        <f t="shared" si="101"/>
        <v>101</v>
      </c>
      <c r="R259" s="194">
        <f t="shared" si="102"/>
        <v>101</v>
      </c>
    </row>
    <row r="260" spans="1:18" x14ac:dyDescent="0.3">
      <c r="A260" s="104" t="s">
        <v>257</v>
      </c>
      <c r="B260" s="109"/>
      <c r="C260" s="109"/>
      <c r="D260" s="109"/>
      <c r="E260" s="109"/>
      <c r="F260" s="109"/>
      <c r="G260" s="109"/>
      <c r="H260" s="109"/>
      <c r="I260" s="112"/>
      <c r="J260" s="102" t="s">
        <v>127</v>
      </c>
      <c r="K260" s="112">
        <v>3</v>
      </c>
      <c r="L260" s="112" t="s">
        <v>14</v>
      </c>
      <c r="M260" s="112"/>
      <c r="N260" s="123">
        <f>N261</f>
        <v>40000</v>
      </c>
      <c r="O260" s="124">
        <f t="shared" si="104"/>
        <v>40400</v>
      </c>
      <c r="P260" s="218">
        <f t="shared" si="104"/>
        <v>40804</v>
      </c>
      <c r="Q260" s="409">
        <f t="shared" si="101"/>
        <v>101</v>
      </c>
      <c r="R260" s="410">
        <f t="shared" si="102"/>
        <v>101</v>
      </c>
    </row>
    <row r="261" spans="1:18" x14ac:dyDescent="0.3">
      <c r="A261" s="105" t="s">
        <v>257</v>
      </c>
      <c r="B261" s="55"/>
      <c r="C261" s="55"/>
      <c r="D261" s="55"/>
      <c r="E261" s="55"/>
      <c r="F261" s="55"/>
      <c r="G261" s="55"/>
      <c r="H261" s="55"/>
      <c r="I261" s="11"/>
      <c r="J261" s="153" t="s">
        <v>127</v>
      </c>
      <c r="K261" s="11">
        <v>37</v>
      </c>
      <c r="L261" s="11" t="s">
        <v>121</v>
      </c>
      <c r="M261" s="11"/>
      <c r="N261" s="125">
        <f>N262</f>
        <v>40000</v>
      </c>
      <c r="O261" s="114">
        <f t="shared" si="104"/>
        <v>40400</v>
      </c>
      <c r="P261" s="173">
        <f t="shared" si="104"/>
        <v>40804</v>
      </c>
      <c r="Q261" s="411">
        <f t="shared" si="101"/>
        <v>101</v>
      </c>
      <c r="R261" s="132">
        <f t="shared" si="102"/>
        <v>101</v>
      </c>
    </row>
    <row r="262" spans="1:18" x14ac:dyDescent="0.3">
      <c r="A262" s="103" t="s">
        <v>257</v>
      </c>
      <c r="B262" s="68" t="s">
        <v>101</v>
      </c>
      <c r="C262" s="68"/>
      <c r="D262" s="68"/>
      <c r="E262" s="68" t="s">
        <v>15</v>
      </c>
      <c r="F262" s="68"/>
      <c r="G262" s="68"/>
      <c r="H262" s="68"/>
      <c r="I262" s="14"/>
      <c r="J262" s="99" t="s">
        <v>127</v>
      </c>
      <c r="K262" s="14">
        <v>372</v>
      </c>
      <c r="L262" s="14" t="s">
        <v>65</v>
      </c>
      <c r="M262" s="14"/>
      <c r="N262" s="127">
        <v>40000</v>
      </c>
      <c r="O262" s="128"/>
      <c r="P262" s="219"/>
      <c r="Q262" s="413"/>
      <c r="R262" s="414"/>
    </row>
    <row r="263" spans="1:18" x14ac:dyDescent="0.3">
      <c r="A263" s="85" t="s">
        <v>258</v>
      </c>
      <c r="B263" s="107" t="s">
        <v>4</v>
      </c>
      <c r="C263" s="100"/>
      <c r="D263" s="100" t="s">
        <v>6</v>
      </c>
      <c r="E263" s="100"/>
      <c r="F263" s="100"/>
      <c r="G263" s="100"/>
      <c r="H263" s="100"/>
      <c r="I263" s="87"/>
      <c r="J263" s="85" t="s">
        <v>128</v>
      </c>
      <c r="K263" s="86" t="s">
        <v>300</v>
      </c>
      <c r="L263" s="86"/>
      <c r="M263" s="86"/>
      <c r="N263" s="166">
        <f>N264</f>
        <v>80000</v>
      </c>
      <c r="O263" s="167">
        <f t="shared" si="104"/>
        <v>80800</v>
      </c>
      <c r="P263" s="175">
        <f t="shared" si="104"/>
        <v>81608</v>
      </c>
      <c r="Q263" s="407">
        <f t="shared" si="101"/>
        <v>101</v>
      </c>
      <c r="R263" s="194">
        <f t="shared" si="102"/>
        <v>101</v>
      </c>
    </row>
    <row r="264" spans="1:18" x14ac:dyDescent="0.3">
      <c r="A264" s="104" t="s">
        <v>258</v>
      </c>
      <c r="B264" s="108"/>
      <c r="C264" s="109"/>
      <c r="D264" s="109"/>
      <c r="E264" s="109"/>
      <c r="F264" s="109"/>
      <c r="G264" s="109"/>
      <c r="H264" s="109"/>
      <c r="I264" s="101"/>
      <c r="J264" s="102" t="s">
        <v>128</v>
      </c>
      <c r="K264" s="112">
        <v>3</v>
      </c>
      <c r="L264" s="112" t="s">
        <v>14</v>
      </c>
      <c r="M264" s="112"/>
      <c r="N264" s="123">
        <f>N265</f>
        <v>80000</v>
      </c>
      <c r="O264" s="124">
        <f t="shared" si="104"/>
        <v>80800</v>
      </c>
      <c r="P264" s="218">
        <f t="shared" si="104"/>
        <v>81608</v>
      </c>
      <c r="Q264" s="500">
        <f t="shared" si="101"/>
        <v>101</v>
      </c>
      <c r="R264" s="410">
        <f t="shared" si="102"/>
        <v>101</v>
      </c>
    </row>
    <row r="265" spans="1:18" x14ac:dyDescent="0.3">
      <c r="A265" s="105" t="s">
        <v>258</v>
      </c>
      <c r="B265" s="67"/>
      <c r="C265" s="55"/>
      <c r="D265" s="55"/>
      <c r="E265" s="55"/>
      <c r="F265" s="55"/>
      <c r="G265" s="55"/>
      <c r="H265" s="55"/>
      <c r="I265" s="110"/>
      <c r="J265" s="153" t="s">
        <v>128</v>
      </c>
      <c r="K265" s="11">
        <v>37</v>
      </c>
      <c r="L265" s="11" t="s">
        <v>121</v>
      </c>
      <c r="M265" s="11"/>
      <c r="N265" s="125">
        <f>N266</f>
        <v>80000</v>
      </c>
      <c r="O265" s="114">
        <f t="shared" si="104"/>
        <v>80800</v>
      </c>
      <c r="P265" s="173">
        <f t="shared" si="104"/>
        <v>81608</v>
      </c>
      <c r="Q265" s="408">
        <f t="shared" si="101"/>
        <v>101</v>
      </c>
      <c r="R265" s="132">
        <f t="shared" si="102"/>
        <v>101</v>
      </c>
    </row>
    <row r="266" spans="1:18" x14ac:dyDescent="0.3">
      <c r="A266" s="103" t="s">
        <v>258</v>
      </c>
      <c r="B266" s="111" t="s">
        <v>4</v>
      </c>
      <c r="C266" s="68"/>
      <c r="D266" s="68" t="s">
        <v>6</v>
      </c>
      <c r="E266" s="68"/>
      <c r="F266" s="68"/>
      <c r="G266" s="68"/>
      <c r="H266" s="68"/>
      <c r="I266" s="98"/>
      <c r="J266" s="99" t="s">
        <v>128</v>
      </c>
      <c r="K266" s="14">
        <v>372</v>
      </c>
      <c r="L266" s="14" t="s">
        <v>65</v>
      </c>
      <c r="M266" s="14"/>
      <c r="N266" s="127">
        <v>80000</v>
      </c>
      <c r="O266" s="128"/>
      <c r="P266" s="219"/>
      <c r="Q266" s="501"/>
      <c r="R266" s="414"/>
    </row>
    <row r="267" spans="1:18" ht="12.6" customHeight="1" x14ac:dyDescent="0.3">
      <c r="A267" s="106" t="s">
        <v>230</v>
      </c>
      <c r="B267" s="150" t="s">
        <v>101</v>
      </c>
      <c r="C267" s="92"/>
      <c r="D267" s="92"/>
      <c r="E267" s="92" t="s">
        <v>15</v>
      </c>
      <c r="F267" s="92"/>
      <c r="G267" s="92"/>
      <c r="H267" s="92"/>
      <c r="I267" s="94"/>
      <c r="J267" s="106"/>
      <c r="K267" s="93" t="s">
        <v>216</v>
      </c>
      <c r="L267" s="93"/>
      <c r="M267" s="93"/>
      <c r="N267" s="165">
        <f>N268</f>
        <v>50000</v>
      </c>
      <c r="O267" s="184">
        <f t="shared" si="104"/>
        <v>50500</v>
      </c>
      <c r="P267" s="174">
        <f t="shared" si="104"/>
        <v>51005</v>
      </c>
      <c r="Q267" s="192">
        <f t="shared" si="101"/>
        <v>101</v>
      </c>
      <c r="R267" s="193">
        <f t="shared" si="102"/>
        <v>101</v>
      </c>
    </row>
    <row r="268" spans="1:18" x14ac:dyDescent="0.3">
      <c r="A268" s="85" t="s">
        <v>259</v>
      </c>
      <c r="B268" s="107" t="s">
        <v>101</v>
      </c>
      <c r="C268" s="100"/>
      <c r="D268" s="100"/>
      <c r="E268" s="100" t="s">
        <v>15</v>
      </c>
      <c r="F268" s="100"/>
      <c r="G268" s="100"/>
      <c r="H268" s="100"/>
      <c r="I268" s="87"/>
      <c r="J268" s="85">
        <v>1040</v>
      </c>
      <c r="K268" s="86" t="s">
        <v>217</v>
      </c>
      <c r="L268" s="86"/>
      <c r="M268" s="86"/>
      <c r="N268" s="166">
        <f>N269</f>
        <v>50000</v>
      </c>
      <c r="O268" s="167">
        <f t="shared" si="104"/>
        <v>50500</v>
      </c>
      <c r="P268" s="175">
        <f t="shared" si="104"/>
        <v>51005</v>
      </c>
      <c r="Q268" s="407">
        <f t="shared" si="101"/>
        <v>101</v>
      </c>
      <c r="R268" s="194">
        <f t="shared" si="102"/>
        <v>101</v>
      </c>
    </row>
    <row r="269" spans="1:18" x14ac:dyDescent="0.3">
      <c r="A269" s="105" t="s">
        <v>259</v>
      </c>
      <c r="B269" s="67"/>
      <c r="C269" s="55"/>
      <c r="D269" s="55"/>
      <c r="E269" s="55"/>
      <c r="F269" s="55"/>
      <c r="G269" s="55"/>
      <c r="H269" s="55"/>
      <c r="I269" s="110"/>
      <c r="J269" s="153" t="s">
        <v>129</v>
      </c>
      <c r="K269" s="11">
        <v>3</v>
      </c>
      <c r="L269" s="11" t="s">
        <v>14</v>
      </c>
      <c r="M269" s="11"/>
      <c r="N269" s="125">
        <f>N270</f>
        <v>50000</v>
      </c>
      <c r="O269" s="114">
        <f t="shared" si="104"/>
        <v>50500</v>
      </c>
      <c r="P269" s="173">
        <f t="shared" si="104"/>
        <v>51005</v>
      </c>
      <c r="Q269" s="408">
        <f t="shared" si="101"/>
        <v>101</v>
      </c>
      <c r="R269" s="132">
        <f t="shared" si="102"/>
        <v>101</v>
      </c>
    </row>
    <row r="270" spans="1:18" x14ac:dyDescent="0.3">
      <c r="A270" s="105" t="s">
        <v>259</v>
      </c>
      <c r="B270" s="67"/>
      <c r="C270" s="55"/>
      <c r="D270" s="55"/>
      <c r="E270" s="55"/>
      <c r="F270" s="55"/>
      <c r="G270" s="55"/>
      <c r="H270" s="55"/>
      <c r="I270" s="110"/>
      <c r="J270" s="153" t="s">
        <v>129</v>
      </c>
      <c r="K270" s="11">
        <v>37</v>
      </c>
      <c r="L270" s="11" t="s">
        <v>121</v>
      </c>
      <c r="M270" s="11"/>
      <c r="N270" s="125">
        <f>N271</f>
        <v>50000</v>
      </c>
      <c r="O270" s="114">
        <f t="shared" si="104"/>
        <v>50500</v>
      </c>
      <c r="P270" s="173">
        <f t="shared" si="104"/>
        <v>51005</v>
      </c>
      <c r="Q270" s="408">
        <f t="shared" si="101"/>
        <v>101</v>
      </c>
      <c r="R270" s="132">
        <f t="shared" si="102"/>
        <v>101</v>
      </c>
    </row>
    <row r="271" spans="1:18" x14ac:dyDescent="0.3">
      <c r="A271" s="105" t="s">
        <v>259</v>
      </c>
      <c r="B271" s="67" t="s">
        <v>101</v>
      </c>
      <c r="C271" s="55"/>
      <c r="D271" s="55"/>
      <c r="E271" s="55" t="s">
        <v>15</v>
      </c>
      <c r="F271" s="55"/>
      <c r="G271" s="55"/>
      <c r="H271" s="55"/>
      <c r="I271" s="110"/>
      <c r="J271" s="153" t="s">
        <v>129</v>
      </c>
      <c r="K271" s="11">
        <v>372</v>
      </c>
      <c r="L271" s="11" t="s">
        <v>65</v>
      </c>
      <c r="M271" s="11"/>
      <c r="N271" s="125">
        <v>50000</v>
      </c>
      <c r="O271" s="114"/>
      <c r="P271" s="173"/>
      <c r="Q271" s="408"/>
      <c r="R271" s="132"/>
    </row>
    <row r="272" spans="1:18" x14ac:dyDescent="0.3">
      <c r="A272" s="106" t="s">
        <v>231</v>
      </c>
      <c r="B272" s="150" t="s">
        <v>101</v>
      </c>
      <c r="C272" s="92"/>
      <c r="D272" s="92"/>
      <c r="E272" s="92" t="s">
        <v>15</v>
      </c>
      <c r="F272" s="92"/>
      <c r="G272" s="92"/>
      <c r="H272" s="92"/>
      <c r="I272" s="94"/>
      <c r="J272" s="106"/>
      <c r="K272" s="93" t="s">
        <v>218</v>
      </c>
      <c r="L272" s="93"/>
      <c r="M272" s="93"/>
      <c r="N272" s="165">
        <f>N273</f>
        <v>20000</v>
      </c>
      <c r="O272" s="184">
        <f t="shared" si="104"/>
        <v>20200</v>
      </c>
      <c r="P272" s="174">
        <f t="shared" si="104"/>
        <v>20402</v>
      </c>
      <c r="Q272" s="192">
        <f t="shared" si="101"/>
        <v>101</v>
      </c>
      <c r="R272" s="193">
        <f t="shared" si="102"/>
        <v>101</v>
      </c>
    </row>
    <row r="273" spans="1:18" ht="28.8" customHeight="1" x14ac:dyDescent="0.3">
      <c r="A273" s="85" t="s">
        <v>260</v>
      </c>
      <c r="B273" s="107" t="s">
        <v>101</v>
      </c>
      <c r="C273" s="100"/>
      <c r="D273" s="100"/>
      <c r="E273" s="100" t="s">
        <v>15</v>
      </c>
      <c r="F273" s="100"/>
      <c r="G273" s="100"/>
      <c r="H273" s="100"/>
      <c r="I273" s="87"/>
      <c r="J273" s="85">
        <v>1090</v>
      </c>
      <c r="K273" s="533" t="s">
        <v>292</v>
      </c>
      <c r="L273" s="580" t="s">
        <v>356</v>
      </c>
      <c r="M273" s="581"/>
      <c r="N273" s="166">
        <f>N274</f>
        <v>20000</v>
      </c>
      <c r="O273" s="167">
        <f t="shared" si="104"/>
        <v>20200</v>
      </c>
      <c r="P273" s="175">
        <f t="shared" si="104"/>
        <v>20402</v>
      </c>
      <c r="Q273" s="407">
        <f t="shared" si="101"/>
        <v>101</v>
      </c>
      <c r="R273" s="194">
        <f t="shared" si="102"/>
        <v>101</v>
      </c>
    </row>
    <row r="274" spans="1:18" x14ac:dyDescent="0.3">
      <c r="A274" s="104" t="s">
        <v>260</v>
      </c>
      <c r="B274" s="108"/>
      <c r="C274" s="109"/>
      <c r="D274" s="109"/>
      <c r="E274" s="109"/>
      <c r="F274" s="109"/>
      <c r="G274" s="109"/>
      <c r="H274" s="109"/>
      <c r="I274" s="101"/>
      <c r="J274" s="102" t="s">
        <v>130</v>
      </c>
      <c r="K274" s="112">
        <v>3</v>
      </c>
      <c r="L274" s="112" t="s">
        <v>14</v>
      </c>
      <c r="M274" s="112"/>
      <c r="N274" s="123">
        <f>N275</f>
        <v>20000</v>
      </c>
      <c r="O274" s="124">
        <f t="shared" si="104"/>
        <v>20200</v>
      </c>
      <c r="P274" s="218">
        <f t="shared" si="104"/>
        <v>20402</v>
      </c>
      <c r="Q274" s="500">
        <f t="shared" si="101"/>
        <v>101</v>
      </c>
      <c r="R274" s="410">
        <f t="shared" si="102"/>
        <v>101</v>
      </c>
    </row>
    <row r="275" spans="1:18" x14ac:dyDescent="0.3">
      <c r="A275" s="105" t="s">
        <v>260</v>
      </c>
      <c r="B275" s="67"/>
      <c r="C275" s="55"/>
      <c r="D275" s="55"/>
      <c r="E275" s="55"/>
      <c r="F275" s="55"/>
      <c r="G275" s="55"/>
      <c r="H275" s="55"/>
      <c r="I275" s="110"/>
      <c r="J275" s="153" t="s">
        <v>130</v>
      </c>
      <c r="K275" s="11">
        <v>38</v>
      </c>
      <c r="L275" s="11" t="s">
        <v>109</v>
      </c>
      <c r="M275" s="11"/>
      <c r="N275" s="125">
        <f>N276</f>
        <v>20000</v>
      </c>
      <c r="O275" s="114">
        <f t="shared" si="104"/>
        <v>20200</v>
      </c>
      <c r="P275" s="173">
        <f t="shared" si="104"/>
        <v>20402</v>
      </c>
      <c r="Q275" s="408">
        <f t="shared" si="101"/>
        <v>101</v>
      </c>
      <c r="R275" s="132">
        <f t="shared" si="102"/>
        <v>101</v>
      </c>
    </row>
    <row r="276" spans="1:18" x14ac:dyDescent="0.3">
      <c r="A276" s="103" t="s">
        <v>260</v>
      </c>
      <c r="B276" s="111" t="s">
        <v>101</v>
      </c>
      <c r="C276" s="68"/>
      <c r="D276" s="68"/>
      <c r="E276" s="68" t="s">
        <v>15</v>
      </c>
      <c r="F276" s="68"/>
      <c r="G276" s="68"/>
      <c r="H276" s="68"/>
      <c r="I276" s="98"/>
      <c r="J276" s="99" t="s">
        <v>130</v>
      </c>
      <c r="K276" s="14">
        <v>381</v>
      </c>
      <c r="L276" s="14" t="s">
        <v>67</v>
      </c>
      <c r="M276" s="14"/>
      <c r="N276" s="127">
        <v>20000</v>
      </c>
      <c r="O276" s="128"/>
      <c r="P276" s="219"/>
      <c r="Q276" s="285"/>
      <c r="R276" s="286"/>
    </row>
    <row r="277" spans="1:18" ht="13.2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8" x14ac:dyDescent="0.3">
      <c r="A278" s="553" t="s">
        <v>134</v>
      </c>
      <c r="B278" s="553"/>
      <c r="C278" s="553"/>
      <c r="D278" s="553"/>
      <c r="E278" s="553"/>
      <c r="F278" s="553"/>
      <c r="G278" s="553"/>
      <c r="H278" s="553"/>
      <c r="I278" s="553"/>
      <c r="J278" s="553"/>
      <c r="K278" s="553"/>
      <c r="L278" s="553"/>
      <c r="M278" s="553"/>
      <c r="N278" s="553"/>
      <c r="O278" s="553"/>
      <c r="P278" s="553"/>
      <c r="Q278" s="553"/>
      <c r="R278" s="553"/>
    </row>
    <row r="279" spans="1:18" x14ac:dyDescent="0.3">
      <c r="A279" s="387" t="s">
        <v>330</v>
      </c>
      <c r="B279" s="387"/>
      <c r="C279" s="387"/>
      <c r="D279" s="387"/>
      <c r="E279" s="387"/>
      <c r="F279" s="387"/>
      <c r="G279" s="387"/>
      <c r="H279" s="387"/>
      <c r="I279" s="387"/>
      <c r="J279" s="387"/>
      <c r="K279" s="387"/>
      <c r="L279" s="388"/>
      <c r="M279" s="388"/>
      <c r="N279" s="388"/>
      <c r="O279" s="388"/>
      <c r="P279" s="388"/>
      <c r="Q279" s="388"/>
      <c r="R279" s="388"/>
    </row>
    <row r="280" spans="1:18" x14ac:dyDescent="0.3">
      <c r="A280" s="1"/>
      <c r="B280" s="7"/>
      <c r="C280" s="7"/>
      <c r="D280" s="7"/>
      <c r="E280" s="7"/>
      <c r="F280" s="7"/>
      <c r="G280" s="7"/>
      <c r="H280" s="7"/>
      <c r="I280" s="6"/>
      <c r="J280" s="6"/>
      <c r="K280" s="6"/>
    </row>
    <row r="281" spans="1:18" ht="21.6" customHeight="1" x14ac:dyDescent="0.3">
      <c r="A281" s="56" t="s">
        <v>363</v>
      </c>
      <c r="B281" s="57"/>
      <c r="C281" s="57"/>
      <c r="D281" s="57"/>
      <c r="E281" s="8"/>
      <c r="F281" s="8"/>
      <c r="G281" s="8" t="s">
        <v>4</v>
      </c>
      <c r="H281" s="9" t="s">
        <v>4</v>
      </c>
      <c r="I281" s="8"/>
      <c r="J281" s="8"/>
      <c r="K281" s="8"/>
    </row>
    <row r="282" spans="1:18" x14ac:dyDescent="0.3">
      <c r="A282" s="56" t="s">
        <v>364</v>
      </c>
      <c r="B282" s="57"/>
      <c r="C282" s="57"/>
      <c r="D282" s="57"/>
      <c r="E282" s="8"/>
      <c r="F282" s="8"/>
      <c r="G282" s="386"/>
      <c r="H282" s="9" t="s">
        <v>4</v>
      </c>
      <c r="I282" s="8"/>
      <c r="J282" s="8"/>
      <c r="K282" s="8"/>
      <c r="L282" s="555" t="s">
        <v>323</v>
      </c>
      <c r="M282" s="555"/>
    </row>
    <row r="283" spans="1:18" x14ac:dyDescent="0.3">
      <c r="A283" s="56"/>
      <c r="B283" s="57"/>
      <c r="C283" s="57"/>
      <c r="D283" s="57"/>
      <c r="E283" s="8"/>
      <c r="F283" s="8"/>
      <c r="G283" s="386"/>
      <c r="H283" s="552"/>
      <c r="I283" s="552"/>
      <c r="J283" s="552"/>
      <c r="K283" s="552"/>
      <c r="L283" s="555"/>
      <c r="M283" s="555"/>
      <c r="O283" s="552" t="s">
        <v>360</v>
      </c>
      <c r="P283" s="552"/>
      <c r="Q283" s="552"/>
      <c r="R283" s="552"/>
    </row>
    <row r="284" spans="1:18" x14ac:dyDescent="0.3">
      <c r="A284" s="554" t="s">
        <v>362</v>
      </c>
      <c r="B284" s="554"/>
      <c r="C284" s="554"/>
      <c r="D284" s="554"/>
      <c r="E284" s="554"/>
      <c r="F284" s="554"/>
      <c r="G284" s="554"/>
      <c r="H284" s="554"/>
      <c r="I284" s="57"/>
      <c r="J284" s="57"/>
      <c r="K284" s="57"/>
      <c r="O284" s="552" t="s">
        <v>361</v>
      </c>
      <c r="P284" s="552"/>
      <c r="Q284" s="552"/>
      <c r="R284" s="552"/>
    </row>
    <row r="285" spans="1:18" x14ac:dyDescent="0.3">
      <c r="A285" s="8"/>
      <c r="B285" s="8"/>
      <c r="C285" s="8"/>
      <c r="D285" s="8"/>
      <c r="E285" s="8"/>
      <c r="F285" s="8"/>
      <c r="G285" s="8"/>
      <c r="H285" s="552"/>
      <c r="I285" s="552"/>
      <c r="J285" s="552"/>
      <c r="K285" s="552"/>
    </row>
  </sheetData>
  <mergeCells count="43">
    <mergeCell ref="L145:M145"/>
    <mergeCell ref="L146:M146"/>
    <mergeCell ref="L273:M273"/>
    <mergeCell ref="L66:M66"/>
    <mergeCell ref="L68:M68"/>
    <mergeCell ref="L142:M142"/>
    <mergeCell ref="L143:M143"/>
    <mergeCell ref="L144:M144"/>
    <mergeCell ref="A4:R4"/>
    <mergeCell ref="A1:R1"/>
    <mergeCell ref="A3:R3"/>
    <mergeCell ref="L52:M52"/>
    <mergeCell ref="L64:M64"/>
    <mergeCell ref="N14:N15"/>
    <mergeCell ref="O14:O15"/>
    <mergeCell ref="P14:P15"/>
    <mergeCell ref="R14:R15"/>
    <mergeCell ref="Q14:Q15"/>
    <mergeCell ref="L43:M43"/>
    <mergeCell ref="L65:M65"/>
    <mergeCell ref="A14:A15"/>
    <mergeCell ref="B14:B15"/>
    <mergeCell ref="C14:C15"/>
    <mergeCell ref="D14:D15"/>
    <mergeCell ref="E14:E15"/>
    <mergeCell ref="F14:F15"/>
    <mergeCell ref="G14:G15"/>
    <mergeCell ref="H14:H15"/>
    <mergeCell ref="J14:J15"/>
    <mergeCell ref="L33:M33"/>
    <mergeCell ref="L34:M34"/>
    <mergeCell ref="L36:M36"/>
    <mergeCell ref="L38:M38"/>
    <mergeCell ref="L37:M37"/>
    <mergeCell ref="L42:M42"/>
    <mergeCell ref="H283:K283"/>
    <mergeCell ref="H285:K285"/>
    <mergeCell ref="A278:R278"/>
    <mergeCell ref="A284:H284"/>
    <mergeCell ref="O283:R283"/>
    <mergeCell ref="O284:R284"/>
    <mergeCell ref="L282:M282"/>
    <mergeCell ref="L283:M28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Mobes i3 v2</cp:lastModifiedBy>
  <cp:lastPrinted>2021-11-12T09:17:10Z</cp:lastPrinted>
  <dcterms:created xsi:type="dcterms:W3CDTF">2018-11-09T08:18:00Z</dcterms:created>
  <dcterms:modified xsi:type="dcterms:W3CDTF">2021-11-18T20:48:10Z</dcterms:modified>
</cp:coreProperties>
</file>