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orisnik\Desktop\PRORAČUN 2023\PRIJEDOG PRORAČUNA 2023\"/>
    </mc:Choice>
  </mc:AlternateContent>
  <xr:revisionPtr revIDLastSave="0" documentId="13_ncr:1_{21BADE92-E5F1-40E8-9785-4F291F6B87E6}" xr6:coauthVersionLast="47" xr6:coauthVersionMax="47" xr10:uidLastSave="{00000000-0000-0000-0000-000000000000}"/>
  <bookViews>
    <workbookView xWindow="15" yWindow="0" windowWidth="20475" windowHeight="10920" xr2:uid="{00000000-000D-0000-FFFF-FFFF00000000}"/>
  </bookViews>
  <sheets>
    <sheet name=" 2023 rashodi" sheetId="1" r:id="rId1"/>
    <sheet name="proračun 2023. prihodi " sheetId="5" r:id="rId2"/>
  </sheets>
  <definedNames>
    <definedName name="_FiltarBaze" localSheetId="0" hidden="1">' 2023 rashodi'!$B$2:$C$303</definedName>
    <definedName name="_FiltarBaze" localSheetId="1" hidden="1">'proračun 2023. prihodi '!$B$2:$B$120</definedName>
    <definedName name="_xlnm._FilterDatabase" localSheetId="0" hidden="1">' 2023 rashodi'!$B$2:$C$303</definedName>
    <definedName name="_xlnm.Print_Area" localSheetId="0">' 2023 rashodi'!$A$2:$H$301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6" i="5" l="1"/>
  <c r="J56" i="5"/>
  <c r="I56" i="5"/>
  <c r="H56" i="5"/>
  <c r="G56" i="5"/>
  <c r="F56" i="5"/>
  <c r="E56" i="5"/>
  <c r="E64" i="5"/>
  <c r="E57" i="5"/>
  <c r="G57" i="5"/>
  <c r="I57" i="5"/>
  <c r="K57" i="5"/>
  <c r="D56" i="5"/>
  <c r="K28" i="1"/>
  <c r="K27" i="1"/>
  <c r="K26" i="1"/>
  <c r="K25" i="1"/>
  <c r="K24" i="1"/>
  <c r="K23" i="1"/>
  <c r="K22" i="1"/>
  <c r="K21" i="1"/>
  <c r="K20" i="1"/>
  <c r="K19" i="1"/>
  <c r="K18" i="1"/>
  <c r="I28" i="1"/>
  <c r="I27" i="1"/>
  <c r="I26" i="1"/>
  <c r="I25" i="1"/>
  <c r="I24" i="1"/>
  <c r="I23" i="1"/>
  <c r="I22" i="1"/>
  <c r="I21" i="1"/>
  <c r="I20" i="1"/>
  <c r="I19" i="1"/>
  <c r="I18" i="1"/>
  <c r="G28" i="1"/>
  <c r="G27" i="1"/>
  <c r="G26" i="1"/>
  <c r="G25" i="1"/>
  <c r="G24" i="1"/>
  <c r="G23" i="1"/>
  <c r="G22" i="1"/>
  <c r="G21" i="1"/>
  <c r="G20" i="1"/>
  <c r="G19" i="1"/>
  <c r="G6" i="1"/>
  <c r="G4" i="1"/>
  <c r="G5" i="1"/>
  <c r="G299" i="1"/>
  <c r="F301" i="1"/>
  <c r="J301" i="1"/>
  <c r="H301" i="1"/>
  <c r="E301" i="1"/>
  <c r="K145" i="1"/>
  <c r="J145" i="1"/>
  <c r="I145" i="1"/>
  <c r="H145" i="1"/>
  <c r="G145" i="1"/>
  <c r="F145" i="1"/>
  <c r="E145" i="1"/>
  <c r="D145" i="1"/>
  <c r="K153" i="1"/>
  <c r="I153" i="1"/>
  <c r="G153" i="1"/>
  <c r="E153" i="1"/>
  <c r="K128" i="1"/>
  <c r="I128" i="1"/>
  <c r="G128" i="1"/>
  <c r="E128" i="1"/>
  <c r="F34" i="5" l="1"/>
  <c r="G34" i="5" s="1"/>
  <c r="G33" i="5" s="1"/>
  <c r="G32" i="5" s="1"/>
  <c r="E226" i="1"/>
  <c r="G226" i="1"/>
  <c r="I226" i="1"/>
  <c r="K226" i="1"/>
  <c r="D224" i="1"/>
  <c r="D194" i="1"/>
  <c r="F194" i="1"/>
  <c r="H194" i="1"/>
  <c r="J194" i="1"/>
  <c r="K98" i="5"/>
  <c r="K97" i="5" s="1"/>
  <c r="K96" i="5" s="1"/>
  <c r="K95" i="5"/>
  <c r="K94" i="5" s="1"/>
  <c r="K93" i="5" s="1"/>
  <c r="K92" i="5"/>
  <c r="K91" i="5" s="1"/>
  <c r="K89" i="5"/>
  <c r="K88" i="5"/>
  <c r="K87" i="5"/>
  <c r="K86" i="5"/>
  <c r="K82" i="5"/>
  <c r="K81" i="5" s="1"/>
  <c r="K80" i="5"/>
  <c r="K79" i="5" s="1"/>
  <c r="K78" i="5" s="1"/>
  <c r="K76" i="5"/>
  <c r="K75" i="5" s="1"/>
  <c r="K74" i="5"/>
  <c r="K73" i="5" s="1"/>
  <c r="K72" i="5"/>
  <c r="K71" i="5" s="1"/>
  <c r="K69" i="5"/>
  <c r="K68" i="5" s="1"/>
  <c r="K67" i="5"/>
  <c r="K66" i="5" s="1"/>
  <c r="K65" i="5"/>
  <c r="K64" i="5" s="1"/>
  <c r="K63" i="5"/>
  <c r="K62" i="5" s="1"/>
  <c r="K59" i="5"/>
  <c r="K58" i="5"/>
  <c r="K55" i="5"/>
  <c r="K54" i="5" s="1"/>
  <c r="K53" i="5"/>
  <c r="K52" i="5"/>
  <c r="K51" i="5" s="1"/>
  <c r="K50" i="5"/>
  <c r="K49" i="5"/>
  <c r="K45" i="5"/>
  <c r="K44" i="5"/>
  <c r="K42" i="5"/>
  <c r="K41" i="5" s="1"/>
  <c r="K38" i="5"/>
  <c r="K37" i="5" s="1"/>
  <c r="K36" i="5"/>
  <c r="K35" i="5"/>
  <c r="K34" i="5"/>
  <c r="K33" i="5" s="1"/>
  <c r="K32" i="5" s="1"/>
  <c r="K31" i="5"/>
  <c r="K30" i="5"/>
  <c r="K27" i="5"/>
  <c r="K26" i="5"/>
  <c r="K24" i="5"/>
  <c r="K21" i="5"/>
  <c r="K20" i="5"/>
  <c r="K19" i="5" s="1"/>
  <c r="K17" i="5"/>
  <c r="K16" i="5" s="1"/>
  <c r="K15" i="5" s="1"/>
  <c r="K14" i="5"/>
  <c r="K13" i="5"/>
  <c r="K10" i="5"/>
  <c r="K9" i="5"/>
  <c r="I98" i="5"/>
  <c r="I97" i="5" s="1"/>
  <c r="I96" i="5" s="1"/>
  <c r="I95" i="5"/>
  <c r="I94" i="5" s="1"/>
  <c r="I93" i="5" s="1"/>
  <c r="I92" i="5"/>
  <c r="I91" i="5" s="1"/>
  <c r="I89" i="5"/>
  <c r="I88" i="5" s="1"/>
  <c r="I87" i="5"/>
  <c r="I86" i="5"/>
  <c r="I82" i="5"/>
  <c r="I81" i="5" s="1"/>
  <c r="I80" i="5"/>
  <c r="I79" i="5" s="1"/>
  <c r="I76" i="5"/>
  <c r="I75" i="5"/>
  <c r="I74" i="5"/>
  <c r="I73" i="5" s="1"/>
  <c r="I72" i="5"/>
  <c r="I71" i="5" s="1"/>
  <c r="I69" i="5"/>
  <c r="I68" i="5" s="1"/>
  <c r="I67" i="5"/>
  <c r="I66" i="5" s="1"/>
  <c r="I65" i="5"/>
  <c r="I64" i="5" s="1"/>
  <c r="I63" i="5"/>
  <c r="I62" i="5"/>
  <c r="I59" i="5"/>
  <c r="I58" i="5"/>
  <c r="I55" i="5"/>
  <c r="I54" i="5" s="1"/>
  <c r="I53" i="5"/>
  <c r="I52" i="5"/>
  <c r="I51" i="5"/>
  <c r="I50" i="5"/>
  <c r="I49" i="5"/>
  <c r="I45" i="5"/>
  <c r="I44" i="5"/>
  <c r="I42" i="5"/>
  <c r="I41" i="5" s="1"/>
  <c r="I38" i="5"/>
  <c r="I37" i="5" s="1"/>
  <c r="I36" i="5"/>
  <c r="I35" i="5"/>
  <c r="I34" i="5"/>
  <c r="I33" i="5" s="1"/>
  <c r="I32" i="5" s="1"/>
  <c r="I31" i="5"/>
  <c r="I30" i="5"/>
  <c r="I27" i="5"/>
  <c r="I26" i="5"/>
  <c r="I24" i="5"/>
  <c r="I21" i="5"/>
  <c r="I20" i="5"/>
  <c r="I19" i="5" s="1"/>
  <c r="I17" i="5"/>
  <c r="I16" i="5"/>
  <c r="I15" i="5"/>
  <c r="I14" i="5"/>
  <c r="I12" i="5" s="1"/>
  <c r="I11" i="5" s="1"/>
  <c r="I13" i="5"/>
  <c r="I10" i="5"/>
  <c r="I8" i="5" s="1"/>
  <c r="I7" i="5" s="1"/>
  <c r="I9" i="5"/>
  <c r="G98" i="5"/>
  <c r="G97" i="5" s="1"/>
  <c r="G96" i="5" s="1"/>
  <c r="G95" i="5"/>
  <c r="G94" i="5" s="1"/>
  <c r="G93" i="5" s="1"/>
  <c r="G92" i="5"/>
  <c r="G91" i="5" s="1"/>
  <c r="G89" i="5"/>
  <c r="G88" i="5"/>
  <c r="G87" i="5"/>
  <c r="G86" i="5"/>
  <c r="G82" i="5"/>
  <c r="G81" i="5" s="1"/>
  <c r="G80" i="5"/>
  <c r="G79" i="5" s="1"/>
  <c r="G76" i="5"/>
  <c r="G75" i="5"/>
  <c r="G74" i="5"/>
  <c r="G73" i="5" s="1"/>
  <c r="G72" i="5"/>
  <c r="G71" i="5" s="1"/>
  <c r="G69" i="5"/>
  <c r="G68" i="5"/>
  <c r="G67" i="5"/>
  <c r="G66" i="5" s="1"/>
  <c r="G65" i="5"/>
  <c r="G64" i="5"/>
  <c r="G63" i="5"/>
  <c r="G62" i="5" s="1"/>
  <c r="G59" i="5"/>
  <c r="G58" i="5"/>
  <c r="G55" i="5"/>
  <c r="G54" i="5" s="1"/>
  <c r="G53" i="5"/>
  <c r="G52" i="5"/>
  <c r="G51" i="5" s="1"/>
  <c r="G50" i="5"/>
  <c r="G49" i="5"/>
  <c r="G45" i="5"/>
  <c r="G44" i="5"/>
  <c r="G42" i="5"/>
  <c r="G41" i="5"/>
  <c r="G38" i="5"/>
  <c r="G37" i="5" s="1"/>
  <c r="G36" i="5"/>
  <c r="G35" i="5"/>
  <c r="G31" i="5"/>
  <c r="G30" i="5"/>
  <c r="G27" i="5"/>
  <c r="G26" i="5"/>
  <c r="G24" i="5"/>
  <c r="G21" i="5"/>
  <c r="G20" i="5"/>
  <c r="G19" i="5" s="1"/>
  <c r="G17" i="5"/>
  <c r="G16" i="5" s="1"/>
  <c r="G15" i="5" s="1"/>
  <c r="G14" i="5"/>
  <c r="G13" i="5"/>
  <c r="G12" i="5" s="1"/>
  <c r="G11" i="5" s="1"/>
  <c r="G10" i="5"/>
  <c r="G9" i="5"/>
  <c r="E98" i="5"/>
  <c r="E95" i="5"/>
  <c r="E92" i="5"/>
  <c r="E91" i="5" s="1"/>
  <c r="E90" i="5" s="1"/>
  <c r="E89" i="5"/>
  <c r="E87" i="5"/>
  <c r="E86" i="5"/>
  <c r="E82" i="5"/>
  <c r="E80" i="5"/>
  <c r="E76" i="5"/>
  <c r="E74" i="5"/>
  <c r="E72" i="5"/>
  <c r="E69" i="5"/>
  <c r="E67" i="5"/>
  <c r="E65" i="5"/>
  <c r="E63" i="5"/>
  <c r="E59" i="5"/>
  <c r="E58" i="5"/>
  <c r="E55" i="5"/>
  <c r="E53" i="5"/>
  <c r="E52" i="5"/>
  <c r="E50" i="5"/>
  <c r="E49" i="5"/>
  <c r="E45" i="5"/>
  <c r="E44" i="5"/>
  <c r="E42" i="5"/>
  <c r="E38" i="5"/>
  <c r="E36" i="5"/>
  <c r="E35" i="5"/>
  <c r="E31" i="5"/>
  <c r="E30" i="5"/>
  <c r="E27" i="5"/>
  <c r="E26" i="5"/>
  <c r="E24" i="5"/>
  <c r="E21" i="5"/>
  <c r="E20" i="5"/>
  <c r="E17" i="5"/>
  <c r="E14" i="5"/>
  <c r="E13" i="5"/>
  <c r="E10" i="5"/>
  <c r="E9" i="5"/>
  <c r="J97" i="5"/>
  <c r="J96" i="5" s="1"/>
  <c r="H97" i="5"/>
  <c r="H96" i="5" s="1"/>
  <c r="J94" i="5"/>
  <c r="J93" i="5" s="1"/>
  <c r="H94" i="5"/>
  <c r="H93" i="5" s="1"/>
  <c r="J91" i="5"/>
  <c r="H91" i="5"/>
  <c r="H90" i="5" s="1"/>
  <c r="J88" i="5"/>
  <c r="J84" i="5" s="1"/>
  <c r="J83" i="5" s="1"/>
  <c r="H88" i="5"/>
  <c r="J85" i="5"/>
  <c r="H85" i="5"/>
  <c r="H84" i="5" s="1"/>
  <c r="H83" i="5" s="1"/>
  <c r="J81" i="5"/>
  <c r="J78" i="5" s="1"/>
  <c r="J77" i="5" s="1"/>
  <c r="H81" i="5"/>
  <c r="J79" i="5"/>
  <c r="H79" i="5"/>
  <c r="H78" i="5" s="1"/>
  <c r="H77" i="5" s="1"/>
  <c r="J75" i="5"/>
  <c r="H75" i="5"/>
  <c r="J73" i="5"/>
  <c r="H73" i="5"/>
  <c r="J71" i="5"/>
  <c r="J70" i="5" s="1"/>
  <c r="H71" i="5"/>
  <c r="J68" i="5"/>
  <c r="H68" i="5"/>
  <c r="J66" i="5"/>
  <c r="H66" i="5"/>
  <c r="J64" i="5"/>
  <c r="H64" i="5"/>
  <c r="H61" i="5" s="1"/>
  <c r="J62" i="5"/>
  <c r="H62" i="5"/>
  <c r="J54" i="5"/>
  <c r="H54" i="5"/>
  <c r="J51" i="5"/>
  <c r="H51" i="5"/>
  <c r="J48" i="5"/>
  <c r="K48" i="5" s="1"/>
  <c r="K47" i="5" s="1"/>
  <c r="H48" i="5"/>
  <c r="H47" i="5" s="1"/>
  <c r="J47" i="5"/>
  <c r="J46" i="5" s="1"/>
  <c r="J43" i="5"/>
  <c r="K43" i="5" s="1"/>
  <c r="K40" i="5" s="1"/>
  <c r="H43" i="5"/>
  <c r="J41" i="5"/>
  <c r="J40" i="5" s="1"/>
  <c r="H41" i="5"/>
  <c r="J37" i="5"/>
  <c r="H37" i="5"/>
  <c r="J34" i="5"/>
  <c r="H34" i="5"/>
  <c r="H33" i="5" s="1"/>
  <c r="H32" i="5" s="1"/>
  <c r="J33" i="5"/>
  <c r="J32" i="5" s="1"/>
  <c r="J29" i="5"/>
  <c r="J28" i="5" s="1"/>
  <c r="H29" i="5"/>
  <c r="I29" i="5" s="1"/>
  <c r="I28" i="5" s="1"/>
  <c r="J25" i="5"/>
  <c r="J22" i="5" s="1"/>
  <c r="H25" i="5"/>
  <c r="I25" i="5" s="1"/>
  <c r="J23" i="5"/>
  <c r="K23" i="5" s="1"/>
  <c r="H23" i="5"/>
  <c r="I23" i="5" s="1"/>
  <c r="H22" i="5"/>
  <c r="J19" i="5"/>
  <c r="H19" i="5"/>
  <c r="J16" i="5"/>
  <c r="J15" i="5" s="1"/>
  <c r="H16" i="5"/>
  <c r="H15" i="5" s="1"/>
  <c r="J12" i="5"/>
  <c r="H12" i="5"/>
  <c r="H11" i="5" s="1"/>
  <c r="J11" i="5"/>
  <c r="J8" i="5"/>
  <c r="J7" i="5" s="1"/>
  <c r="H8" i="5"/>
  <c r="H7" i="5"/>
  <c r="F97" i="5"/>
  <c r="F96" i="5" s="1"/>
  <c r="E97" i="5"/>
  <c r="E96" i="5" s="1"/>
  <c r="F94" i="5"/>
  <c r="F93" i="5" s="1"/>
  <c r="E94" i="5"/>
  <c r="E93" i="5"/>
  <c r="F91" i="5"/>
  <c r="F90" i="5" s="1"/>
  <c r="F88" i="5"/>
  <c r="E88" i="5"/>
  <c r="F85" i="5"/>
  <c r="F84" i="5" s="1"/>
  <c r="F83" i="5" s="1"/>
  <c r="E85" i="5"/>
  <c r="F81" i="5"/>
  <c r="E81" i="5"/>
  <c r="F79" i="5"/>
  <c r="F78" i="5" s="1"/>
  <c r="E79" i="5"/>
  <c r="F75" i="5"/>
  <c r="E75" i="5"/>
  <c r="F73" i="5"/>
  <c r="E73" i="5"/>
  <c r="F71" i="5"/>
  <c r="E71" i="5"/>
  <c r="F68" i="5"/>
  <c r="E68" i="5"/>
  <c r="F66" i="5"/>
  <c r="E66" i="5"/>
  <c r="F64" i="5"/>
  <c r="F62" i="5"/>
  <c r="E62" i="5"/>
  <c r="F61" i="5"/>
  <c r="F54" i="5"/>
  <c r="E54" i="5"/>
  <c r="F51" i="5"/>
  <c r="E51" i="5"/>
  <c r="F48" i="5"/>
  <c r="F47" i="5" s="1"/>
  <c r="F46" i="5" s="1"/>
  <c r="F43" i="5"/>
  <c r="F40" i="5" s="1"/>
  <c r="F41" i="5"/>
  <c r="E41" i="5"/>
  <c r="F37" i="5"/>
  <c r="E37" i="5"/>
  <c r="F29" i="5"/>
  <c r="F28" i="5" s="1"/>
  <c r="F25" i="5"/>
  <c r="G25" i="5" s="1"/>
  <c r="F23" i="5"/>
  <c r="G23" i="5" s="1"/>
  <c r="F19" i="5"/>
  <c r="E19" i="5"/>
  <c r="F16" i="5"/>
  <c r="E16" i="5"/>
  <c r="E15" i="5" s="1"/>
  <c r="F15" i="5"/>
  <c r="F12" i="5"/>
  <c r="F11" i="5" s="1"/>
  <c r="E12" i="5"/>
  <c r="E11" i="5" s="1"/>
  <c r="F8" i="5"/>
  <c r="F7" i="5" s="1"/>
  <c r="F6" i="5" s="1"/>
  <c r="E8" i="5"/>
  <c r="E7" i="5" s="1"/>
  <c r="E6" i="5" s="1"/>
  <c r="D91" i="5"/>
  <c r="D75" i="5"/>
  <c r="K300" i="1"/>
  <c r="K299" i="1"/>
  <c r="K295" i="1"/>
  <c r="K294" i="1"/>
  <c r="K293" i="1"/>
  <c r="K292" i="1"/>
  <c r="K291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5" i="1"/>
  <c r="K254" i="1"/>
  <c r="K253" i="1"/>
  <c r="K252" i="1"/>
  <c r="K251" i="1"/>
  <c r="K250" i="1"/>
  <c r="K249" i="1"/>
  <c r="K247" i="1"/>
  <c r="K246" i="1"/>
  <c r="K244" i="1"/>
  <c r="K243" i="1" s="1"/>
  <c r="K242" i="1"/>
  <c r="K241" i="1"/>
  <c r="K240" i="1"/>
  <c r="K239" i="1"/>
  <c r="K237" i="1"/>
  <c r="K236" i="1"/>
  <c r="K235" i="1"/>
  <c r="K232" i="1"/>
  <c r="K231" i="1"/>
  <c r="K229" i="1"/>
  <c r="K228" i="1" s="1"/>
  <c r="K225" i="1"/>
  <c r="K223" i="1"/>
  <c r="K220" i="1"/>
  <c r="K219" i="1" s="1"/>
  <c r="K218" i="1"/>
  <c r="K217" i="1"/>
  <c r="K215" i="1"/>
  <c r="K214" i="1"/>
  <c r="K213" i="1"/>
  <c r="K212" i="1" s="1"/>
  <c r="K210" i="1"/>
  <c r="K209" i="1"/>
  <c r="K208" i="1"/>
  <c r="K207" i="1"/>
  <c r="K206" i="1"/>
  <c r="K204" i="1"/>
  <c r="K203" i="1"/>
  <c r="K202" i="1"/>
  <c r="K201" i="1"/>
  <c r="K200" i="1"/>
  <c r="K199" i="1"/>
  <c r="K198" i="1"/>
  <c r="K195" i="1"/>
  <c r="K194" i="1" s="1"/>
  <c r="K193" i="1"/>
  <c r="K192" i="1"/>
  <c r="K190" i="1"/>
  <c r="K189" i="1" s="1"/>
  <c r="K188" i="1"/>
  <c r="K187" i="1"/>
  <c r="K185" i="1"/>
  <c r="K184" i="1" s="1"/>
  <c r="K183" i="1"/>
  <c r="K182" i="1"/>
  <c r="K181" i="1"/>
  <c r="K180" i="1"/>
  <c r="K177" i="1"/>
  <c r="K176" i="1" s="1"/>
  <c r="K175" i="1"/>
  <c r="K174" i="1" s="1"/>
  <c r="K173" i="1"/>
  <c r="K172" i="1"/>
  <c r="K171" i="1"/>
  <c r="K170" i="1"/>
  <c r="K169" i="1"/>
  <c r="K166" i="1"/>
  <c r="K165" i="1" s="1"/>
  <c r="K164" i="1"/>
  <c r="K163" i="1" s="1"/>
  <c r="K162" i="1"/>
  <c r="K161" i="1" s="1"/>
  <c r="K160" i="1"/>
  <c r="K159" i="1" s="1"/>
  <c r="K158" i="1"/>
  <c r="K157" i="1" s="1"/>
  <c r="K156" i="1"/>
  <c r="K155" i="1"/>
  <c r="K152" i="1"/>
  <c r="K151" i="1"/>
  <c r="K150" i="1"/>
  <c r="K149" i="1"/>
  <c r="K148" i="1"/>
  <c r="K147" i="1"/>
  <c r="K146" i="1"/>
  <c r="K144" i="1"/>
  <c r="K143" i="1"/>
  <c r="K142" i="1"/>
  <c r="K141" i="1"/>
  <c r="K140" i="1"/>
  <c r="K139" i="1"/>
  <c r="K138" i="1"/>
  <c r="K137" i="1"/>
  <c r="K136" i="1"/>
  <c r="K135" i="1"/>
  <c r="K133" i="1"/>
  <c r="K132" i="1"/>
  <c r="K131" i="1"/>
  <c r="K130" i="1"/>
  <c r="K129" i="1"/>
  <c r="K127" i="1"/>
  <c r="K126" i="1"/>
  <c r="K122" i="1"/>
  <c r="K118" i="1"/>
  <c r="K117" i="1"/>
  <c r="K116" i="1"/>
  <c r="K112" i="1"/>
  <c r="K111" i="1"/>
  <c r="K110" i="1"/>
  <c r="K109" i="1"/>
  <c r="K108" i="1"/>
  <c r="K105" i="1"/>
  <c r="K104" i="1"/>
  <c r="K103" i="1"/>
  <c r="K102" i="1"/>
  <c r="K101" i="1"/>
  <c r="K100" i="1"/>
  <c r="K98" i="1"/>
  <c r="K97" i="1"/>
  <c r="K96" i="1"/>
  <c r="K94" i="1"/>
  <c r="K93" i="1"/>
  <c r="K92" i="1"/>
  <c r="K91" i="1"/>
  <c r="K90" i="1"/>
  <c r="K89" i="1"/>
  <c r="K88" i="1"/>
  <c r="K87" i="1"/>
  <c r="K86" i="1"/>
  <c r="K84" i="1"/>
  <c r="K83" i="1"/>
  <c r="K82" i="1"/>
  <c r="K80" i="1"/>
  <c r="K79" i="1"/>
  <c r="K78" i="1"/>
  <c r="K75" i="1"/>
  <c r="K74" i="1"/>
  <c r="K73" i="1"/>
  <c r="K72" i="1"/>
  <c r="K71" i="1"/>
  <c r="K69" i="1"/>
  <c r="K68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14" i="1"/>
  <c r="K13" i="1" s="1"/>
  <c r="K12" i="1"/>
  <c r="K11" i="1" s="1"/>
  <c r="K10" i="1"/>
  <c r="K9" i="1"/>
  <c r="K8" i="1"/>
  <c r="I300" i="1"/>
  <c r="I299" i="1"/>
  <c r="I295" i="1"/>
  <c r="I294" i="1"/>
  <c r="I293" i="1"/>
  <c r="I292" i="1"/>
  <c r="I291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5" i="1"/>
  <c r="I254" i="1"/>
  <c r="I253" i="1"/>
  <c r="I252" i="1"/>
  <c r="I251" i="1"/>
  <c r="I250" i="1"/>
  <c r="I249" i="1"/>
  <c r="I247" i="1"/>
  <c r="I246" i="1"/>
  <c r="I244" i="1"/>
  <c r="I243" i="1" s="1"/>
  <c r="I242" i="1"/>
  <c r="I241" i="1"/>
  <c r="I240" i="1"/>
  <c r="I239" i="1"/>
  <c r="I237" i="1"/>
  <c r="I236" i="1"/>
  <c r="I235" i="1"/>
  <c r="I232" i="1"/>
  <c r="I231" i="1"/>
  <c r="I229" i="1"/>
  <c r="I228" i="1" s="1"/>
  <c r="I225" i="1"/>
  <c r="I223" i="1"/>
  <c r="I220" i="1"/>
  <c r="I219" i="1" s="1"/>
  <c r="I218" i="1"/>
  <c r="I217" i="1"/>
  <c r="I215" i="1"/>
  <c r="I214" i="1"/>
  <c r="I213" i="1"/>
  <c r="I212" i="1" s="1"/>
  <c r="I210" i="1"/>
  <c r="I209" i="1"/>
  <c r="I208" i="1"/>
  <c r="I207" i="1"/>
  <c r="I206" i="1"/>
  <c r="I204" i="1"/>
  <c r="I203" i="1"/>
  <c r="I202" i="1"/>
  <c r="I201" i="1"/>
  <c r="I200" i="1"/>
  <c r="I199" i="1"/>
  <c r="I198" i="1"/>
  <c r="I195" i="1"/>
  <c r="I194" i="1" s="1"/>
  <c r="I193" i="1"/>
  <c r="I192" i="1"/>
  <c r="I190" i="1"/>
  <c r="I189" i="1" s="1"/>
  <c r="I188" i="1"/>
  <c r="I187" i="1"/>
  <c r="I185" i="1"/>
  <c r="I184" i="1" s="1"/>
  <c r="I183" i="1"/>
  <c r="I182" i="1"/>
  <c r="I181" i="1"/>
  <c r="I180" i="1"/>
  <c r="I177" i="1"/>
  <c r="I176" i="1" s="1"/>
  <c r="I175" i="1"/>
  <c r="I174" i="1" s="1"/>
  <c r="I173" i="1"/>
  <c r="I172" i="1"/>
  <c r="I171" i="1"/>
  <c r="I170" i="1"/>
  <c r="I169" i="1"/>
  <c r="I166" i="1"/>
  <c r="I165" i="1" s="1"/>
  <c r="I164" i="1"/>
  <c r="I163" i="1" s="1"/>
  <c r="I162" i="1"/>
  <c r="I161" i="1" s="1"/>
  <c r="I160" i="1"/>
  <c r="I159" i="1" s="1"/>
  <c r="I158" i="1"/>
  <c r="I157" i="1" s="1"/>
  <c r="I156" i="1"/>
  <c r="I155" i="1"/>
  <c r="I152" i="1"/>
  <c r="I151" i="1"/>
  <c r="I150" i="1"/>
  <c r="I149" i="1"/>
  <c r="I148" i="1"/>
  <c r="I147" i="1"/>
  <c r="I146" i="1"/>
  <c r="I144" i="1"/>
  <c r="I143" i="1"/>
  <c r="I142" i="1"/>
  <c r="I141" i="1"/>
  <c r="I140" i="1"/>
  <c r="I139" i="1"/>
  <c r="I138" i="1"/>
  <c r="I137" i="1"/>
  <c r="I136" i="1"/>
  <c r="I135" i="1"/>
  <c r="I133" i="1"/>
  <c r="I132" i="1"/>
  <c r="I131" i="1"/>
  <c r="I130" i="1"/>
  <c r="I129" i="1"/>
  <c r="I127" i="1"/>
  <c r="I126" i="1"/>
  <c r="I122" i="1"/>
  <c r="I118" i="1"/>
  <c r="I117" i="1"/>
  <c r="I116" i="1"/>
  <c r="I112" i="1"/>
  <c r="I111" i="1"/>
  <c r="I110" i="1"/>
  <c r="I109" i="1"/>
  <c r="I108" i="1"/>
  <c r="I105" i="1"/>
  <c r="I104" i="1"/>
  <c r="I103" i="1"/>
  <c r="I102" i="1"/>
  <c r="I101" i="1"/>
  <c r="I100" i="1"/>
  <c r="I98" i="1"/>
  <c r="I97" i="1"/>
  <c r="I96" i="1"/>
  <c r="I94" i="1"/>
  <c r="I93" i="1"/>
  <c r="I92" i="1"/>
  <c r="I91" i="1"/>
  <c r="I90" i="1"/>
  <c r="I89" i="1"/>
  <c r="I88" i="1"/>
  <c r="I87" i="1"/>
  <c r="I86" i="1"/>
  <c r="I84" i="1"/>
  <c r="I83" i="1"/>
  <c r="I82" i="1"/>
  <c r="I80" i="1"/>
  <c r="I79" i="1"/>
  <c r="I78" i="1"/>
  <c r="I75" i="1"/>
  <c r="I74" i="1"/>
  <c r="I73" i="1"/>
  <c r="I72" i="1"/>
  <c r="I71" i="1"/>
  <c r="I69" i="1"/>
  <c r="I68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14" i="1"/>
  <c r="I13" i="1" s="1"/>
  <c r="I12" i="1"/>
  <c r="I11" i="1" s="1"/>
  <c r="I10" i="1"/>
  <c r="I9" i="1"/>
  <c r="I8" i="1"/>
  <c r="G300" i="1"/>
  <c r="G295" i="1"/>
  <c r="G294" i="1"/>
  <c r="G293" i="1"/>
  <c r="G292" i="1"/>
  <c r="G291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5" i="1"/>
  <c r="G254" i="1"/>
  <c r="G253" i="1"/>
  <c r="G252" i="1"/>
  <c r="G251" i="1"/>
  <c r="G250" i="1"/>
  <c r="G249" i="1"/>
  <c r="G247" i="1"/>
  <c r="G246" i="1"/>
  <c r="G244" i="1"/>
  <c r="G243" i="1" s="1"/>
  <c r="G242" i="1"/>
  <c r="G241" i="1"/>
  <c r="G240" i="1"/>
  <c r="G239" i="1"/>
  <c r="G237" i="1"/>
  <c r="G236" i="1"/>
  <c r="G235" i="1"/>
  <c r="G232" i="1"/>
  <c r="G231" i="1"/>
  <c r="G229" i="1"/>
  <c r="G228" i="1" s="1"/>
  <c r="G225" i="1"/>
  <c r="G223" i="1"/>
  <c r="G220" i="1"/>
  <c r="G219" i="1" s="1"/>
  <c r="G218" i="1"/>
  <c r="G217" i="1"/>
  <c r="G215" i="1"/>
  <c r="G214" i="1"/>
  <c r="G213" i="1"/>
  <c r="G212" i="1" s="1"/>
  <c r="G210" i="1"/>
  <c r="G209" i="1"/>
  <c r="G208" i="1"/>
  <c r="G207" i="1"/>
  <c r="G206" i="1"/>
  <c r="G204" i="1"/>
  <c r="G203" i="1"/>
  <c r="G202" i="1"/>
  <c r="G201" i="1"/>
  <c r="G200" i="1"/>
  <c r="G199" i="1"/>
  <c r="G198" i="1"/>
  <c r="G195" i="1"/>
  <c r="G194" i="1" s="1"/>
  <c r="G193" i="1"/>
  <c r="G192" i="1"/>
  <c r="G190" i="1"/>
  <c r="G189" i="1" s="1"/>
  <c r="G188" i="1"/>
  <c r="G187" i="1"/>
  <c r="G185" i="1"/>
  <c r="G184" i="1" s="1"/>
  <c r="G183" i="1"/>
  <c r="G182" i="1"/>
  <c r="G181" i="1"/>
  <c r="G180" i="1"/>
  <c r="G177" i="1"/>
  <c r="G176" i="1" s="1"/>
  <c r="G175" i="1"/>
  <c r="G174" i="1" s="1"/>
  <c r="G173" i="1"/>
  <c r="G172" i="1"/>
  <c r="G171" i="1"/>
  <c r="G170" i="1"/>
  <c r="G169" i="1"/>
  <c r="G166" i="1"/>
  <c r="G165" i="1" s="1"/>
  <c r="G164" i="1"/>
  <c r="G163" i="1" s="1"/>
  <c r="G162" i="1"/>
  <c r="G161" i="1" s="1"/>
  <c r="G160" i="1"/>
  <c r="G159" i="1" s="1"/>
  <c r="G158" i="1"/>
  <c r="G157" i="1" s="1"/>
  <c r="G156" i="1"/>
  <c r="G155" i="1"/>
  <c r="G152" i="1"/>
  <c r="G151" i="1"/>
  <c r="G150" i="1"/>
  <c r="G149" i="1"/>
  <c r="G148" i="1"/>
  <c r="G147" i="1"/>
  <c r="G146" i="1"/>
  <c r="G144" i="1"/>
  <c r="G143" i="1"/>
  <c r="G142" i="1"/>
  <c r="G141" i="1"/>
  <c r="G140" i="1"/>
  <c r="G139" i="1"/>
  <c r="G138" i="1"/>
  <c r="G137" i="1"/>
  <c r="G136" i="1"/>
  <c r="G135" i="1"/>
  <c r="G133" i="1"/>
  <c r="G132" i="1"/>
  <c r="G131" i="1"/>
  <c r="G130" i="1"/>
  <c r="G129" i="1"/>
  <c r="G127" i="1"/>
  <c r="G126" i="1"/>
  <c r="G122" i="1"/>
  <c r="G118" i="1"/>
  <c r="G117" i="1"/>
  <c r="G116" i="1"/>
  <c r="G112" i="1"/>
  <c r="G111" i="1"/>
  <c r="G110" i="1"/>
  <c r="G109" i="1"/>
  <c r="G108" i="1"/>
  <c r="G105" i="1"/>
  <c r="G104" i="1"/>
  <c r="G103" i="1"/>
  <c r="G102" i="1"/>
  <c r="G101" i="1"/>
  <c r="G100" i="1"/>
  <c r="G98" i="1"/>
  <c r="G97" i="1"/>
  <c r="G96" i="1"/>
  <c r="G94" i="1"/>
  <c r="G93" i="1"/>
  <c r="G92" i="1"/>
  <c r="G91" i="1"/>
  <c r="G90" i="1"/>
  <c r="G89" i="1"/>
  <c r="G88" i="1"/>
  <c r="G87" i="1"/>
  <c r="G86" i="1"/>
  <c r="G84" i="1"/>
  <c r="G83" i="1"/>
  <c r="G82" i="1"/>
  <c r="G80" i="1"/>
  <c r="G79" i="1"/>
  <c r="G78" i="1"/>
  <c r="G75" i="1"/>
  <c r="G74" i="1"/>
  <c r="G73" i="1"/>
  <c r="G72" i="1"/>
  <c r="G71" i="1"/>
  <c r="G69" i="1"/>
  <c r="G68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18" i="1"/>
  <c r="G14" i="1"/>
  <c r="G13" i="1" s="1"/>
  <c r="G12" i="1"/>
  <c r="G11" i="1" s="1"/>
  <c r="G10" i="1"/>
  <c r="G9" i="1"/>
  <c r="G8" i="1"/>
  <c r="E300" i="1"/>
  <c r="E299" i="1"/>
  <c r="E295" i="1"/>
  <c r="E294" i="1"/>
  <c r="E293" i="1"/>
  <c r="E292" i="1"/>
  <c r="E291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5" i="1"/>
  <c r="E254" i="1"/>
  <c r="E253" i="1"/>
  <c r="E252" i="1"/>
  <c r="E251" i="1"/>
  <c r="E250" i="1"/>
  <c r="E249" i="1"/>
  <c r="E247" i="1"/>
  <c r="E246" i="1"/>
  <c r="E244" i="1"/>
  <c r="E243" i="1" s="1"/>
  <c r="E242" i="1"/>
  <c r="E241" i="1"/>
  <c r="E240" i="1"/>
  <c r="E239" i="1"/>
  <c r="E237" i="1"/>
  <c r="E236" i="1"/>
  <c r="E235" i="1"/>
  <c r="E232" i="1"/>
  <c r="E231" i="1"/>
  <c r="E229" i="1"/>
  <c r="E228" i="1" s="1"/>
  <c r="E225" i="1"/>
  <c r="E223" i="1"/>
  <c r="E220" i="1"/>
  <c r="E219" i="1" s="1"/>
  <c r="E218" i="1"/>
  <c r="E217" i="1"/>
  <c r="E215" i="1"/>
  <c r="E214" i="1"/>
  <c r="E213" i="1"/>
  <c r="E212" i="1" s="1"/>
  <c r="E210" i="1"/>
  <c r="E209" i="1"/>
  <c r="E208" i="1"/>
  <c r="E207" i="1"/>
  <c r="E206" i="1"/>
  <c r="E204" i="1"/>
  <c r="E203" i="1"/>
  <c r="E202" i="1"/>
  <c r="E201" i="1"/>
  <c r="E200" i="1"/>
  <c r="E199" i="1"/>
  <c r="E198" i="1"/>
  <c r="E195" i="1"/>
  <c r="E194" i="1" s="1"/>
  <c r="E193" i="1"/>
  <c r="E192" i="1"/>
  <c r="E190" i="1"/>
  <c r="E189" i="1" s="1"/>
  <c r="E188" i="1"/>
  <c r="E187" i="1"/>
  <c r="E185" i="1"/>
  <c r="E184" i="1" s="1"/>
  <c r="E183" i="1"/>
  <c r="E182" i="1"/>
  <c r="E181" i="1"/>
  <c r="E180" i="1"/>
  <c r="E177" i="1"/>
  <c r="E176" i="1" s="1"/>
  <c r="E175" i="1"/>
  <c r="E174" i="1" s="1"/>
  <c r="E173" i="1"/>
  <c r="E172" i="1"/>
  <c r="E171" i="1"/>
  <c r="E170" i="1"/>
  <c r="E169" i="1"/>
  <c r="E166" i="1"/>
  <c r="E165" i="1" s="1"/>
  <c r="E164" i="1"/>
  <c r="E163" i="1" s="1"/>
  <c r="E162" i="1"/>
  <c r="E161" i="1" s="1"/>
  <c r="E160" i="1"/>
  <c r="E159" i="1" s="1"/>
  <c r="E158" i="1"/>
  <c r="E157" i="1" s="1"/>
  <c r="E156" i="1"/>
  <c r="E155" i="1"/>
  <c r="E152" i="1"/>
  <c r="E151" i="1"/>
  <c r="E150" i="1"/>
  <c r="E149" i="1"/>
  <c r="E148" i="1"/>
  <c r="E147" i="1"/>
  <c r="E146" i="1"/>
  <c r="E144" i="1"/>
  <c r="E143" i="1"/>
  <c r="E142" i="1"/>
  <c r="E141" i="1"/>
  <c r="E140" i="1"/>
  <c r="E139" i="1"/>
  <c r="E138" i="1"/>
  <c r="E137" i="1"/>
  <c r="E136" i="1"/>
  <c r="E135" i="1"/>
  <c r="E133" i="1"/>
  <c r="E132" i="1"/>
  <c r="E131" i="1"/>
  <c r="E130" i="1"/>
  <c r="E129" i="1"/>
  <c r="E127" i="1"/>
  <c r="E126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5" i="1"/>
  <c r="E104" i="1"/>
  <c r="E103" i="1"/>
  <c r="E102" i="1"/>
  <c r="E101" i="1"/>
  <c r="E100" i="1"/>
  <c r="E98" i="1"/>
  <c r="E97" i="1"/>
  <c r="E96" i="1"/>
  <c r="E94" i="1"/>
  <c r="E93" i="1"/>
  <c r="E92" i="1"/>
  <c r="E91" i="1"/>
  <c r="E90" i="1"/>
  <c r="E89" i="1"/>
  <c r="E88" i="1"/>
  <c r="E87" i="1"/>
  <c r="E86" i="1"/>
  <c r="E84" i="1"/>
  <c r="E83" i="1"/>
  <c r="E82" i="1"/>
  <c r="E80" i="1"/>
  <c r="E79" i="1"/>
  <c r="E78" i="1"/>
  <c r="E75" i="1"/>
  <c r="E74" i="1"/>
  <c r="E73" i="1"/>
  <c r="E72" i="1"/>
  <c r="E71" i="1"/>
  <c r="E69" i="1"/>
  <c r="E68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8" i="1"/>
  <c r="E27" i="1"/>
  <c r="E26" i="1"/>
  <c r="E25" i="1"/>
  <c r="E24" i="1"/>
  <c r="E23" i="1"/>
  <c r="E22" i="1"/>
  <c r="E21" i="1"/>
  <c r="E20" i="1"/>
  <c r="E19" i="1"/>
  <c r="E18" i="1"/>
  <c r="E14" i="1"/>
  <c r="E13" i="1" s="1"/>
  <c r="E12" i="1"/>
  <c r="E11" i="1" s="1"/>
  <c r="E10" i="1"/>
  <c r="E9" i="1"/>
  <c r="E8" i="1"/>
  <c r="F7" i="1"/>
  <c r="F11" i="1"/>
  <c r="F13" i="1"/>
  <c r="F17" i="1"/>
  <c r="F29" i="1"/>
  <c r="F67" i="1"/>
  <c r="F70" i="1"/>
  <c r="F77" i="1"/>
  <c r="F81" i="1"/>
  <c r="F85" i="1"/>
  <c r="F95" i="1"/>
  <c r="F99" i="1"/>
  <c r="F107" i="1"/>
  <c r="F125" i="1"/>
  <c r="F134" i="1"/>
  <c r="F154" i="1"/>
  <c r="F157" i="1"/>
  <c r="F159" i="1"/>
  <c r="F161" i="1"/>
  <c r="F163" i="1"/>
  <c r="F165" i="1"/>
  <c r="F168" i="1"/>
  <c r="F174" i="1"/>
  <c r="F176" i="1"/>
  <c r="F179" i="1"/>
  <c r="F184" i="1"/>
  <c r="F186" i="1"/>
  <c r="F189" i="1"/>
  <c r="F191" i="1"/>
  <c r="F197" i="1"/>
  <c r="F205" i="1"/>
  <c r="F212" i="1"/>
  <c r="F216" i="1"/>
  <c r="F219" i="1"/>
  <c r="F222" i="1"/>
  <c r="F224" i="1"/>
  <c r="F228" i="1"/>
  <c r="F230" i="1"/>
  <c r="F234" i="1"/>
  <c r="F238" i="1"/>
  <c r="F243" i="1"/>
  <c r="F245" i="1"/>
  <c r="F248" i="1"/>
  <c r="F258" i="1"/>
  <c r="F257" i="1" s="1"/>
  <c r="F290" i="1"/>
  <c r="F289" i="1" s="1"/>
  <c r="F298" i="1"/>
  <c r="F297" i="1" s="1"/>
  <c r="F296" i="1" s="1"/>
  <c r="J298" i="1"/>
  <c r="J297" i="1" s="1"/>
  <c r="J296" i="1" s="1"/>
  <c r="J290" i="1"/>
  <c r="J289" i="1" s="1"/>
  <c r="J258" i="1"/>
  <c r="J257" i="1" s="1"/>
  <c r="J248" i="1"/>
  <c r="J245" i="1"/>
  <c r="J243" i="1"/>
  <c r="J238" i="1"/>
  <c r="J234" i="1"/>
  <c r="J230" i="1"/>
  <c r="J228" i="1"/>
  <c r="J224" i="1"/>
  <c r="J222" i="1"/>
  <c r="J219" i="1"/>
  <c r="J216" i="1"/>
  <c r="J212" i="1"/>
  <c r="J205" i="1"/>
  <c r="J197" i="1"/>
  <c r="J191" i="1"/>
  <c r="J189" i="1"/>
  <c r="J186" i="1"/>
  <c r="J184" i="1"/>
  <c r="J179" i="1"/>
  <c r="J176" i="1"/>
  <c r="J174" i="1"/>
  <c r="J168" i="1"/>
  <c r="J165" i="1"/>
  <c r="J163" i="1"/>
  <c r="J161" i="1"/>
  <c r="J159" i="1"/>
  <c r="J157" i="1"/>
  <c r="J154" i="1"/>
  <c r="J134" i="1"/>
  <c r="J125" i="1"/>
  <c r="J107" i="1"/>
  <c r="J99" i="1"/>
  <c r="J95" i="1"/>
  <c r="J85" i="1"/>
  <c r="J81" i="1"/>
  <c r="J77" i="1"/>
  <c r="J70" i="1"/>
  <c r="J67" i="1"/>
  <c r="J29" i="1"/>
  <c r="J17" i="1"/>
  <c r="J13" i="1"/>
  <c r="J11" i="1"/>
  <c r="J7" i="1"/>
  <c r="H298" i="1"/>
  <c r="H297" i="1" s="1"/>
  <c r="H296" i="1" s="1"/>
  <c r="H290" i="1"/>
  <c r="H289" i="1" s="1"/>
  <c r="H258" i="1"/>
  <c r="H257" i="1" s="1"/>
  <c r="H248" i="1"/>
  <c r="H245" i="1"/>
  <c r="H243" i="1"/>
  <c r="H238" i="1"/>
  <c r="H234" i="1"/>
  <c r="H230" i="1"/>
  <c r="H228" i="1"/>
  <c r="H224" i="1"/>
  <c r="H222" i="1"/>
  <c r="H219" i="1"/>
  <c r="H216" i="1"/>
  <c r="H212" i="1"/>
  <c r="H205" i="1"/>
  <c r="H197" i="1"/>
  <c r="H191" i="1"/>
  <c r="H189" i="1"/>
  <c r="H186" i="1"/>
  <c r="H184" i="1"/>
  <c r="H179" i="1"/>
  <c r="H176" i="1"/>
  <c r="H174" i="1"/>
  <c r="H168" i="1"/>
  <c r="H165" i="1"/>
  <c r="H163" i="1"/>
  <c r="H161" i="1"/>
  <c r="H159" i="1"/>
  <c r="H157" i="1"/>
  <c r="H154" i="1"/>
  <c r="H134" i="1"/>
  <c r="H125" i="1"/>
  <c r="H107" i="1"/>
  <c r="H99" i="1"/>
  <c r="H95" i="1"/>
  <c r="H85" i="1"/>
  <c r="H81" i="1"/>
  <c r="H77" i="1"/>
  <c r="H70" i="1"/>
  <c r="H67" i="1"/>
  <c r="H29" i="1"/>
  <c r="H17" i="1"/>
  <c r="H13" i="1"/>
  <c r="H11" i="1"/>
  <c r="H7" i="1"/>
  <c r="D258" i="1"/>
  <c r="D174" i="1"/>
  <c r="D168" i="1"/>
  <c r="D154" i="1"/>
  <c r="D125" i="1"/>
  <c r="D29" i="1"/>
  <c r="J39" i="5" l="1"/>
  <c r="G61" i="5"/>
  <c r="K61" i="5"/>
  <c r="G70" i="5"/>
  <c r="I61" i="5"/>
  <c r="I70" i="5"/>
  <c r="F70" i="5"/>
  <c r="H40" i="5"/>
  <c r="H39" i="5" s="1"/>
  <c r="H46" i="5"/>
  <c r="J90" i="5"/>
  <c r="G78" i="5"/>
  <c r="I43" i="5"/>
  <c r="I48" i="5"/>
  <c r="I47" i="5" s="1"/>
  <c r="I78" i="5"/>
  <c r="E84" i="5"/>
  <c r="E83" i="5" s="1"/>
  <c r="J61" i="5"/>
  <c r="J60" i="5" s="1"/>
  <c r="G85" i="5"/>
  <c r="G84" i="5" s="1"/>
  <c r="G83" i="5" s="1"/>
  <c r="I85" i="5"/>
  <c r="K46" i="5"/>
  <c r="K39" i="5" s="1"/>
  <c r="K85" i="5"/>
  <c r="K84" i="5" s="1"/>
  <c r="K83" i="5" s="1"/>
  <c r="K90" i="5"/>
  <c r="G22" i="5"/>
  <c r="F39" i="5"/>
  <c r="J6" i="5"/>
  <c r="G43" i="5"/>
  <c r="G40" i="5" s="1"/>
  <c r="G48" i="5"/>
  <c r="G47" i="5" s="1"/>
  <c r="I6" i="5"/>
  <c r="K12" i="5"/>
  <c r="K11" i="5" s="1"/>
  <c r="K29" i="5"/>
  <c r="K28" i="5" s="1"/>
  <c r="H28" i="5"/>
  <c r="J18" i="5"/>
  <c r="J5" i="5" s="1"/>
  <c r="J99" i="5" s="1"/>
  <c r="J102" i="5" s="1"/>
  <c r="H70" i="5"/>
  <c r="H60" i="5" s="1"/>
  <c r="K25" i="5"/>
  <c r="K22" i="5" s="1"/>
  <c r="K18" i="5" s="1"/>
  <c r="H18" i="5"/>
  <c r="I22" i="5"/>
  <c r="I18" i="5" s="1"/>
  <c r="K8" i="5"/>
  <c r="K7" i="5" s="1"/>
  <c r="K6" i="5" s="1"/>
  <c r="H6" i="5"/>
  <c r="F33" i="5"/>
  <c r="F32" i="5" s="1"/>
  <c r="G29" i="5"/>
  <c r="G28" i="5" s="1"/>
  <c r="G18" i="5" s="1"/>
  <c r="F22" i="5"/>
  <c r="G8" i="5"/>
  <c r="G7" i="5" s="1"/>
  <c r="G6" i="5" s="1"/>
  <c r="K230" i="1"/>
  <c r="E298" i="1"/>
  <c r="E297" i="1" s="1"/>
  <c r="E296" i="1" s="1"/>
  <c r="E67" i="1"/>
  <c r="I154" i="1"/>
  <c r="J221" i="1"/>
  <c r="K245" i="1"/>
  <c r="K298" i="1"/>
  <c r="K297" i="1" s="1"/>
  <c r="K296" i="1" s="1"/>
  <c r="H227" i="1"/>
  <c r="J167" i="1"/>
  <c r="J227" i="1"/>
  <c r="G230" i="1"/>
  <c r="G227" i="1" s="1"/>
  <c r="E191" i="1"/>
  <c r="E224" i="1"/>
  <c r="E216" i="1"/>
  <c r="E211" i="1" s="1"/>
  <c r="G298" i="1"/>
  <c r="I230" i="1"/>
  <c r="I245" i="1"/>
  <c r="I298" i="1"/>
  <c r="I297" i="1" s="1"/>
  <c r="I296" i="1" s="1"/>
  <c r="K227" i="1"/>
  <c r="E95" i="1"/>
  <c r="G290" i="1"/>
  <c r="G289" i="1" s="1"/>
  <c r="I107" i="1"/>
  <c r="K191" i="1"/>
  <c r="I227" i="1"/>
  <c r="I238" i="1"/>
  <c r="K290" i="1"/>
  <c r="K289" i="1" s="1"/>
  <c r="I191" i="1"/>
  <c r="I234" i="1"/>
  <c r="K168" i="1"/>
  <c r="K167" i="1" s="1"/>
  <c r="K197" i="1"/>
  <c r="I85" i="1"/>
  <c r="I70" i="1"/>
  <c r="K67" i="1"/>
  <c r="I67" i="1"/>
  <c r="K85" i="1"/>
  <c r="K258" i="1"/>
  <c r="K257" i="1" s="1"/>
  <c r="H6" i="1"/>
  <c r="H5" i="1" s="1"/>
  <c r="H221" i="1"/>
  <c r="E29" i="1"/>
  <c r="E81" i="1"/>
  <c r="E85" i="1"/>
  <c r="E99" i="1"/>
  <c r="E107" i="1"/>
  <c r="E125" i="1"/>
  <c r="E154" i="1"/>
  <c r="E186" i="1"/>
  <c r="E197" i="1"/>
  <c r="E222" i="1"/>
  <c r="E221" i="1" s="1"/>
  <c r="E234" i="1"/>
  <c r="E245" i="1"/>
  <c r="E258" i="1"/>
  <c r="E257" i="1" s="1"/>
  <c r="E290" i="1"/>
  <c r="E289" i="1" s="1"/>
  <c r="G216" i="1"/>
  <c r="G211" i="1" s="1"/>
  <c r="I168" i="1"/>
  <c r="I167" i="1" s="1"/>
  <c r="I197" i="1"/>
  <c r="K238" i="1"/>
  <c r="I290" i="1"/>
  <c r="I289" i="1" s="1"/>
  <c r="K107" i="1"/>
  <c r="E230" i="1"/>
  <c r="E227" i="1" s="1"/>
  <c r="G7" i="1"/>
  <c r="G67" i="1"/>
  <c r="I258" i="1"/>
  <c r="I257" i="1" s="1"/>
  <c r="K154" i="1"/>
  <c r="K234" i="1"/>
  <c r="J233" i="1"/>
  <c r="E205" i="1"/>
  <c r="I224" i="1"/>
  <c r="I248" i="1"/>
  <c r="J6" i="1"/>
  <c r="J5" i="1" s="1"/>
  <c r="J178" i="1"/>
  <c r="F221" i="1"/>
  <c r="E77" i="1"/>
  <c r="E238" i="1"/>
  <c r="G99" i="1"/>
  <c r="G224" i="1"/>
  <c r="I29" i="1"/>
  <c r="I77" i="1"/>
  <c r="I99" i="1"/>
  <c r="I222" i="1"/>
  <c r="I221" i="1" s="1"/>
  <c r="K29" i="1"/>
  <c r="K77" i="1"/>
  <c r="K99" i="1"/>
  <c r="K222" i="1"/>
  <c r="H233" i="1"/>
  <c r="F256" i="1"/>
  <c r="E70" i="1"/>
  <c r="E179" i="1"/>
  <c r="E248" i="1"/>
  <c r="I81" i="1"/>
  <c r="I179" i="1"/>
  <c r="K81" i="1"/>
  <c r="K179" i="1"/>
  <c r="K224" i="1"/>
  <c r="K248" i="1"/>
  <c r="J256" i="1"/>
  <c r="E17" i="1"/>
  <c r="E134" i="1"/>
  <c r="E168" i="1"/>
  <c r="E167" i="1" s="1"/>
  <c r="G95" i="1"/>
  <c r="G154" i="1"/>
  <c r="G168" i="1"/>
  <c r="G167" i="1" s="1"/>
  <c r="G179" i="1"/>
  <c r="G186" i="1"/>
  <c r="G191" i="1"/>
  <c r="G197" i="1"/>
  <c r="G238" i="1"/>
  <c r="I95" i="1"/>
  <c r="I134" i="1"/>
  <c r="I186" i="1"/>
  <c r="I205" i="1"/>
  <c r="I216" i="1"/>
  <c r="I211" i="1" s="1"/>
  <c r="K70" i="1"/>
  <c r="K95" i="1"/>
  <c r="K186" i="1"/>
  <c r="K205" i="1"/>
  <c r="K216" i="1"/>
  <c r="K211" i="1" s="1"/>
  <c r="I17" i="1"/>
  <c r="J16" i="1"/>
  <c r="K17" i="1"/>
  <c r="I7" i="1"/>
  <c r="I6" i="1" s="1"/>
  <c r="K7" i="1"/>
  <c r="K6" i="1" s="1"/>
  <c r="K5" i="1" s="1"/>
  <c r="F211" i="1"/>
  <c r="G222" i="1"/>
  <c r="G258" i="1"/>
  <c r="G257" i="1" s="1"/>
  <c r="G248" i="1"/>
  <c r="G245" i="1"/>
  <c r="F233" i="1"/>
  <c r="G234" i="1"/>
  <c r="G205" i="1"/>
  <c r="F167" i="1"/>
  <c r="K134" i="1"/>
  <c r="H106" i="1"/>
  <c r="G134" i="1"/>
  <c r="K125" i="1"/>
  <c r="I125" i="1"/>
  <c r="G125" i="1"/>
  <c r="G107" i="1"/>
  <c r="G85" i="1"/>
  <c r="G81" i="1"/>
  <c r="G77" i="1"/>
  <c r="G70" i="1"/>
  <c r="G29" i="1"/>
  <c r="F16" i="1"/>
  <c r="G17" i="1"/>
  <c r="G16" i="1" s="1"/>
  <c r="K77" i="5"/>
  <c r="K70" i="5"/>
  <c r="K60" i="5" s="1"/>
  <c r="I46" i="5"/>
  <c r="I40" i="5"/>
  <c r="I84" i="5"/>
  <c r="I83" i="5" s="1"/>
  <c r="I77" i="5" s="1"/>
  <c r="I90" i="5"/>
  <c r="G46" i="5"/>
  <c r="G39" i="5" s="1"/>
  <c r="G60" i="5"/>
  <c r="G90" i="5"/>
  <c r="E78" i="5"/>
  <c r="E70" i="5"/>
  <c r="E61" i="5"/>
  <c r="E60" i="5" s="1"/>
  <c r="F60" i="5"/>
  <c r="F77" i="5"/>
  <c r="E7" i="1"/>
  <c r="E6" i="1" s="1"/>
  <c r="F178" i="1"/>
  <c r="H178" i="1"/>
  <c r="H196" i="1"/>
  <c r="H211" i="1"/>
  <c r="H256" i="1"/>
  <c r="J76" i="1"/>
  <c r="J106" i="1"/>
  <c r="J196" i="1"/>
  <c r="F227" i="1"/>
  <c r="F106" i="1"/>
  <c r="H16" i="1"/>
  <c r="H76" i="1"/>
  <c r="H167" i="1"/>
  <c r="J211" i="1"/>
  <c r="F196" i="1"/>
  <c r="F76" i="1"/>
  <c r="F6" i="1"/>
  <c r="F5" i="1" s="1"/>
  <c r="D179" i="1"/>
  <c r="D67" i="1"/>
  <c r="F18" i="5" l="1"/>
  <c r="F5" i="5" s="1"/>
  <c r="F99" i="5" s="1"/>
  <c r="F102" i="5" s="1"/>
  <c r="G77" i="5"/>
  <c r="E77" i="5"/>
  <c r="I60" i="5"/>
  <c r="G296" i="1"/>
  <c r="G297" i="1"/>
  <c r="G301" i="1" s="1"/>
  <c r="H5" i="5"/>
  <c r="H99" i="5" s="1"/>
  <c r="H102" i="5" s="1"/>
  <c r="K5" i="5"/>
  <c r="K99" i="5" s="1"/>
  <c r="K102" i="5" s="1"/>
  <c r="G5" i="5"/>
  <c r="G99" i="5" s="1"/>
  <c r="G102" i="5" s="1"/>
  <c r="E178" i="1"/>
  <c r="I178" i="1"/>
  <c r="G256" i="1"/>
  <c r="K256" i="1"/>
  <c r="K196" i="1"/>
  <c r="E256" i="1"/>
  <c r="I233" i="1"/>
  <c r="E233" i="1"/>
  <c r="E16" i="1"/>
  <c r="I256" i="1"/>
  <c r="E196" i="1"/>
  <c r="E106" i="1"/>
  <c r="K221" i="1"/>
  <c r="I106" i="1"/>
  <c r="G221" i="1"/>
  <c r="K178" i="1"/>
  <c r="E76" i="1"/>
  <c r="K76" i="1"/>
  <c r="I196" i="1"/>
  <c r="K233" i="1"/>
  <c r="I76" i="1"/>
  <c r="I16" i="1"/>
  <c r="I301" i="1" s="1"/>
  <c r="J103" i="5"/>
  <c r="J104" i="5" s="1"/>
  <c r="K106" i="1"/>
  <c r="K16" i="1"/>
  <c r="K301" i="1" s="1"/>
  <c r="G196" i="1"/>
  <c r="G178" i="1"/>
  <c r="H15" i="1"/>
  <c r="H4" i="1" s="1"/>
  <c r="G233" i="1"/>
  <c r="H103" i="5"/>
  <c r="J15" i="1"/>
  <c r="J4" i="1" s="1"/>
  <c r="G106" i="1"/>
  <c r="F15" i="1"/>
  <c r="F4" i="1" s="1"/>
  <c r="G76" i="1"/>
  <c r="F103" i="5"/>
  <c r="F104" i="5" s="1"/>
  <c r="I39" i="5"/>
  <c r="I5" i="1"/>
  <c r="E5" i="1"/>
  <c r="D134" i="1"/>
  <c r="D107" i="1"/>
  <c r="I5" i="5" l="1"/>
  <c r="I99" i="5" s="1"/>
  <c r="I102" i="5" s="1"/>
  <c r="H104" i="5"/>
  <c r="E15" i="1"/>
  <c r="E103" i="5"/>
  <c r="K103" i="5"/>
  <c r="I15" i="1"/>
  <c r="I4" i="1" s="1"/>
  <c r="K15" i="1"/>
  <c r="K4" i="1" s="1"/>
  <c r="I103" i="5"/>
  <c r="E4" i="1"/>
  <c r="G103" i="5"/>
  <c r="G104" i="5" s="1"/>
  <c r="G15" i="1"/>
  <c r="D165" i="1"/>
  <c r="D197" i="1"/>
  <c r="I104" i="5" l="1"/>
  <c r="D85" i="1"/>
  <c r="D298" i="1" l="1"/>
  <c r="D297" i="1" s="1"/>
  <c r="D43" i="5" l="1"/>
  <c r="E43" i="5" s="1"/>
  <c r="E40" i="5" s="1"/>
  <c r="D48" i="5"/>
  <c r="E48" i="5" s="1"/>
  <c r="E47" i="5" s="1"/>
  <c r="E46" i="5" s="1"/>
  <c r="E39" i="5" s="1"/>
  <c r="D222" i="1"/>
  <c r="D221" i="1" s="1"/>
  <c r="D99" i="1" l="1"/>
  <c r="D163" i="1" l="1"/>
  <c r="D290" i="1" l="1"/>
  <c r="D289" i="1" s="1"/>
  <c r="D257" i="1"/>
  <c r="D248" i="1"/>
  <c r="D245" i="1"/>
  <c r="D243" i="1"/>
  <c r="D238" i="1"/>
  <c r="D234" i="1"/>
  <c r="D230" i="1"/>
  <c r="D228" i="1"/>
  <c r="D219" i="1"/>
  <c r="D216" i="1"/>
  <c r="D212" i="1"/>
  <c r="D205" i="1"/>
  <c r="D196" i="1" s="1"/>
  <c r="D191" i="1"/>
  <c r="D189" i="1"/>
  <c r="D186" i="1"/>
  <c r="D184" i="1"/>
  <c r="D176" i="1"/>
  <c r="D167" i="1" s="1"/>
  <c r="D161" i="1"/>
  <c r="D159" i="1"/>
  <c r="D157" i="1"/>
  <c r="D95" i="1"/>
  <c r="D81" i="1"/>
  <c r="D77" i="1"/>
  <c r="D70" i="1"/>
  <c r="D17" i="1"/>
  <c r="D13" i="1"/>
  <c r="D11" i="1"/>
  <c r="D7" i="1"/>
  <c r="D211" i="1" l="1"/>
  <c r="D106" i="1"/>
  <c r="D178" i="1"/>
  <c r="D233" i="1"/>
  <c r="D227" i="1"/>
  <c r="D6" i="1"/>
  <c r="D76" i="1"/>
  <c r="D16" i="1"/>
  <c r="D256" i="1"/>
  <c r="D15" i="1" l="1"/>
  <c r="D301" i="1"/>
  <c r="D5" i="1"/>
  <c r="D296" i="1" l="1"/>
  <c r="D4" i="1" s="1"/>
  <c r="D25" i="5"/>
  <c r="E25" i="5" s="1"/>
  <c r="D88" i="5" l="1"/>
  <c r="D8" i="5" l="1"/>
  <c r="D81" i="5" l="1"/>
  <c r="D79" i="5"/>
  <c r="D34" i="5"/>
  <c r="D23" i="5"/>
  <c r="E23" i="5" s="1"/>
  <c r="E22" i="5" s="1"/>
  <c r="D29" i="5"/>
  <c r="D19" i="5"/>
  <c r="D33" i="5" l="1"/>
  <c r="E34" i="5"/>
  <c r="E33" i="5" s="1"/>
  <c r="E32" i="5" s="1"/>
  <c r="D28" i="5"/>
  <c r="E29" i="5"/>
  <c r="E28" i="5" s="1"/>
  <c r="E18" i="5" s="1"/>
  <c r="E5" i="5" s="1"/>
  <c r="E99" i="5" s="1"/>
  <c r="E102" i="5" s="1"/>
  <c r="E104" i="5" s="1"/>
  <c r="D78" i="5"/>
  <c r="D22" i="5"/>
  <c r="D32" i="5" l="1"/>
  <c r="D18" i="5" s="1"/>
  <c r="D85" i="5" l="1"/>
  <c r="D97" i="5"/>
  <c r="D7" i="5"/>
  <c r="D16" i="5"/>
  <c r="D15" i="5" s="1"/>
  <c r="D37" i="5"/>
  <c r="D12" i="5"/>
  <c r="D11" i="5" s="1"/>
  <c r="D84" i="5" l="1"/>
  <c r="D83" i="5" s="1"/>
  <c r="D77" i="5" s="1"/>
  <c r="D6" i="5"/>
  <c r="D96" i="5" l="1"/>
  <c r="D94" i="5"/>
  <c r="D90" i="5" s="1"/>
  <c r="D73" i="5"/>
  <c r="D71" i="5"/>
  <c r="D68" i="5"/>
  <c r="D66" i="5"/>
  <c r="D64" i="5"/>
  <c r="D62" i="5"/>
  <c r="D54" i="5"/>
  <c r="D51" i="5"/>
  <c r="D47" i="5"/>
  <c r="D41" i="5"/>
  <c r="D40" i="5" s="1"/>
  <c r="D93" i="5" l="1"/>
  <c r="D46" i="5"/>
  <c r="D39" i="5" s="1"/>
  <c r="D70" i="5"/>
  <c r="D61" i="5"/>
  <c r="D60" i="5" l="1"/>
  <c r="D5" i="5" s="1"/>
  <c r="D99" i="5" s="1"/>
  <c r="D102" i="5" s="1"/>
  <c r="D103" i="5" l="1"/>
  <c r="D104" i="5" s="1"/>
</calcChain>
</file>

<file path=xl/sharedStrings.xml><?xml version="1.0" encoding="utf-8"?>
<sst xmlns="http://schemas.openxmlformats.org/spreadsheetml/2006/main" count="988" uniqueCount="727">
  <si>
    <t>Program 1004</t>
  </si>
  <si>
    <t>IZGRADNJA OBJEKATA</t>
  </si>
  <si>
    <t>Program 1002</t>
  </si>
  <si>
    <t>plaće za zaposlene</t>
  </si>
  <si>
    <t>JAVNA UPRAVA I ADMINISTRACIJA</t>
  </si>
  <si>
    <t>literatura</t>
  </si>
  <si>
    <t>auto gume</t>
  </si>
  <si>
    <t>ugovori o djelu</t>
  </si>
  <si>
    <t>premije osiguranja prijevoznih sredstava</t>
  </si>
  <si>
    <t>premije osiguranja zaposlenih</t>
  </si>
  <si>
    <t>obilježavanje značajnih datuma</t>
  </si>
  <si>
    <t>ostale nespomenute usluge</t>
  </si>
  <si>
    <t>uredski namještaj</t>
  </si>
  <si>
    <t>ODRŽAVANJE KOMUNALNE INFRASTRUKTURE</t>
  </si>
  <si>
    <t>čišćenje slivnika i oborinskih kanala</t>
  </si>
  <si>
    <t>razgrtanje i kopanje kanala</t>
  </si>
  <si>
    <t>Program 1005</t>
  </si>
  <si>
    <t>100503</t>
  </si>
  <si>
    <t>Program 1006</t>
  </si>
  <si>
    <t>POTICANJE I RAZVOJ PROIZVODNJE</t>
  </si>
  <si>
    <t>trafostanica  Maslenjača</t>
  </si>
  <si>
    <t>Program 1007</t>
  </si>
  <si>
    <t>elementarne nepogode</t>
  </si>
  <si>
    <t>Program 1008</t>
  </si>
  <si>
    <t>sufinanciranje prehrane OŠ</t>
  </si>
  <si>
    <t>stipendiranje studenata</t>
  </si>
  <si>
    <t>Program 1009</t>
  </si>
  <si>
    <t>KULTURA</t>
  </si>
  <si>
    <t>Program 1010</t>
  </si>
  <si>
    <t>Program 1011</t>
  </si>
  <si>
    <t>CIVILNO DRUŠTVO</t>
  </si>
  <si>
    <t>SVEUKUPNO</t>
  </si>
  <si>
    <t>SOCIJALNA SKRB</t>
  </si>
  <si>
    <t>37212</t>
  </si>
  <si>
    <t>račun</t>
  </si>
  <si>
    <t>Akt.A100701 Pomoć obiteljima i pojedincima</t>
  </si>
  <si>
    <t>Jednokratna novčana pomoć</t>
  </si>
  <si>
    <t>Troškovi stanovanja</t>
  </si>
  <si>
    <t>Akt.A100703 Ostali programi socijalne skrbi</t>
  </si>
  <si>
    <t>37219</t>
  </si>
  <si>
    <t>37221</t>
  </si>
  <si>
    <t>38119</t>
  </si>
  <si>
    <t>38311</t>
  </si>
  <si>
    <t>ostale naknade iz proračuna  u novcu</t>
  </si>
  <si>
    <t>sufinanciranje cijene prijevoza</t>
  </si>
  <si>
    <t>Crveni križ</t>
  </si>
  <si>
    <t>Akt. A100801 Predškolsko obrazovanje</t>
  </si>
  <si>
    <t>31111</t>
  </si>
  <si>
    <t>Plaće DV</t>
  </si>
  <si>
    <t>31219</t>
  </si>
  <si>
    <t>31321</t>
  </si>
  <si>
    <t>31322</t>
  </si>
  <si>
    <t>31332</t>
  </si>
  <si>
    <t>32121</t>
  </si>
  <si>
    <t>32111</t>
  </si>
  <si>
    <t>32216</t>
  </si>
  <si>
    <t>32311</t>
  </si>
  <si>
    <t>Ostali nenavedeni rashodi za zaposlene</t>
  </si>
  <si>
    <t>doprinosi za obvezno ZO 13%</t>
  </si>
  <si>
    <t>naknade za prijevoz s posla i na posao</t>
  </si>
  <si>
    <t>troškovi prehrane</t>
  </si>
  <si>
    <t>uredski materijal</t>
  </si>
  <si>
    <t>materijal za higijenske potrebe i njegu</t>
  </si>
  <si>
    <t>usluge telefona i telefaksa</t>
  </si>
  <si>
    <t>Akt. A100802 Osnovnoškolsko obrazovanje</t>
  </si>
  <si>
    <t>32319</t>
  </si>
  <si>
    <t>32372</t>
  </si>
  <si>
    <t>32379</t>
  </si>
  <si>
    <t>32373</t>
  </si>
  <si>
    <t>32399</t>
  </si>
  <si>
    <t>32910</t>
  </si>
  <si>
    <t>34311</t>
  </si>
  <si>
    <t>42212</t>
  </si>
  <si>
    <t>prijevoz djece</t>
  </si>
  <si>
    <t>računalne usluge DV</t>
  </si>
  <si>
    <t>usluge pravnog savjetovanja DV</t>
  </si>
  <si>
    <t>ostale nespomenute isluge vrtić</t>
  </si>
  <si>
    <t>naknade za rad predstavničkih i izvršnih tijela</t>
  </si>
  <si>
    <t>bankarske usluge DV</t>
  </si>
  <si>
    <t>37229</t>
  </si>
  <si>
    <t>37224</t>
  </si>
  <si>
    <t>Akt. A100804 Visokoškolsko obrazovanje</t>
  </si>
  <si>
    <t>SPORT REKREACIJA</t>
  </si>
  <si>
    <t>Akt. A100901 poticanje sportskih aktivnosti</t>
  </si>
  <si>
    <t>Akt. A100902 poticanje sportskih aktivnosti</t>
  </si>
  <si>
    <t>NK Tomislav Đulovac</t>
  </si>
  <si>
    <t>42145</t>
  </si>
  <si>
    <t>Akt. A101001 poticanje kulturnih aktivnosti</t>
  </si>
  <si>
    <t>KUD-ovi</t>
  </si>
  <si>
    <t>Akt. A101002 Ulaganje u kulturne objekte</t>
  </si>
  <si>
    <t>42146</t>
  </si>
  <si>
    <t>rekonstrukcija srednjevjekovne kule Stupčanica</t>
  </si>
  <si>
    <t>Akt. A101102 Udruge iz domovinskog rata</t>
  </si>
  <si>
    <t>HVIDR-a Daruvar</t>
  </si>
  <si>
    <t>Udruga veterana domovinskog rata</t>
  </si>
  <si>
    <t>Akt. A101103 Humanitarno socijalne udruge</t>
  </si>
  <si>
    <t>Udruga umirovljenika Đulovac</t>
  </si>
  <si>
    <t>Udruga invalida Daruvar</t>
  </si>
  <si>
    <t>Udruga antifašista</t>
  </si>
  <si>
    <t>Ostale udruge</t>
  </si>
  <si>
    <t>Akt. A101104 Vjerske zajednice</t>
  </si>
  <si>
    <t>Ostale tekuće donacije</t>
  </si>
  <si>
    <t>Akt. A101105 Nacionalne manjine</t>
  </si>
  <si>
    <t>32912</t>
  </si>
  <si>
    <t>Vijeće srpske nacionalne manjine</t>
  </si>
  <si>
    <t>Program 1001</t>
  </si>
  <si>
    <t>JAVNA UPRAVA</t>
  </si>
  <si>
    <t>Akt. A100101 Donošenje akata</t>
  </si>
  <si>
    <t>Akt. A 100102 Provedba izbora</t>
  </si>
  <si>
    <t>32911</t>
  </si>
  <si>
    <t>38114</t>
  </si>
  <si>
    <t>Naknade vijećnicima</t>
  </si>
  <si>
    <t>proračunska pričuva</t>
  </si>
  <si>
    <t>izbori i političke stranke</t>
  </si>
  <si>
    <t>31211</t>
  </si>
  <si>
    <t>bonus za uspješan rad</t>
  </si>
  <si>
    <t>31213</t>
  </si>
  <si>
    <t>darovi</t>
  </si>
  <si>
    <t>32131</t>
  </si>
  <si>
    <t>32141</t>
  </si>
  <si>
    <t xml:space="preserve">seminari, savjetovanja simpoziji </t>
  </si>
  <si>
    <t>naknada za korištenje privatnog automobila u službene svrhe</t>
  </si>
  <si>
    <t>32214</t>
  </si>
  <si>
    <t>32219</t>
  </si>
  <si>
    <t>32234</t>
  </si>
  <si>
    <t>32239</t>
  </si>
  <si>
    <t>materijal i sredstva za čišćenje i održavanje</t>
  </si>
  <si>
    <t>motorni benzin i dizel gorivo</t>
  </si>
  <si>
    <t>drva za ogrijev</t>
  </si>
  <si>
    <t>32231</t>
  </si>
  <si>
    <t>32241</t>
  </si>
  <si>
    <t>32242</t>
  </si>
  <si>
    <t>32243</t>
  </si>
  <si>
    <t>32252</t>
  </si>
  <si>
    <t>32313</t>
  </si>
  <si>
    <t>32321</t>
  </si>
  <si>
    <t>32322</t>
  </si>
  <si>
    <t>materijal i djelovi za tek. I invest. održavanje građevinskih objekata</t>
  </si>
  <si>
    <t>materijal i djelovi za tek. I invest. održavanje postrojenja i opreme</t>
  </si>
  <si>
    <t>poštarina</t>
  </si>
  <si>
    <t>usluge tekućeg i investi. Održavanja gpostrojenja i opreme</t>
  </si>
  <si>
    <t>32339</t>
  </si>
  <si>
    <t>32341</t>
  </si>
  <si>
    <t>32342</t>
  </si>
  <si>
    <t>32344</t>
  </si>
  <si>
    <t>usluge promidžbe i informiranja</t>
  </si>
  <si>
    <t>opskrba vodom</t>
  </si>
  <si>
    <t>dimnjačarske usluge</t>
  </si>
  <si>
    <t>32389</t>
  </si>
  <si>
    <t>32394</t>
  </si>
  <si>
    <t>32921</t>
  </si>
  <si>
    <t>32923</t>
  </si>
  <si>
    <t>32931</t>
  </si>
  <si>
    <t>usluge odvjetnika</t>
  </si>
  <si>
    <t>ostale računalne usluge</t>
  </si>
  <si>
    <t>vodoprivredna naknada</t>
  </si>
  <si>
    <t>javni natječaji</t>
  </si>
  <si>
    <t>usluge ragistarcije prijevoznih sredstava</t>
  </si>
  <si>
    <t>izjava o fiskalnoj odgovornosti</t>
  </si>
  <si>
    <t>reprezentacija</t>
  </si>
  <si>
    <t>32211</t>
  </si>
  <si>
    <t>32212</t>
  </si>
  <si>
    <t>32213</t>
  </si>
  <si>
    <t>34222</t>
  </si>
  <si>
    <t>34310</t>
  </si>
  <si>
    <t>34349</t>
  </si>
  <si>
    <t>54450</t>
  </si>
  <si>
    <t>kamate za zajmove</t>
  </si>
  <si>
    <t xml:space="preserve">bankarske usluge </t>
  </si>
  <si>
    <t>ostali financijski rashodi</t>
  </si>
  <si>
    <t>otplata glavnice kredita</t>
  </si>
  <si>
    <t>42211</t>
  </si>
  <si>
    <t>42222</t>
  </si>
  <si>
    <t>42273</t>
  </si>
  <si>
    <t>42621</t>
  </si>
  <si>
    <t>računala i oprema</t>
  </si>
  <si>
    <t>telefoni i oprema</t>
  </si>
  <si>
    <t>Akt. A100302 Održavanje čistoće javnih površina</t>
  </si>
  <si>
    <t>Akt. A100303 Javna rasvjeta</t>
  </si>
  <si>
    <t>32329</t>
  </si>
  <si>
    <t>održavanje zelenila i košnja travnjaka</t>
  </si>
  <si>
    <t>uređenje groblja i okoliša</t>
  </si>
  <si>
    <t>uklanjanje ruševina iz domovinskog rata</t>
  </si>
  <si>
    <t>električna energija-javna rasvjeta</t>
  </si>
  <si>
    <t>Akt. A100304 Održavanje komunalne infrastrukture i objekata</t>
  </si>
  <si>
    <t>zimska služba</t>
  </si>
  <si>
    <t>32349</t>
  </si>
  <si>
    <t>32229</t>
  </si>
  <si>
    <t>prijevoz materijala za održavanje nerazvrstanih cesta</t>
  </si>
  <si>
    <t>32375</t>
  </si>
  <si>
    <t>sanacija divljih odlagališta</t>
  </si>
  <si>
    <t>geodetsko katastarske usluge</t>
  </si>
  <si>
    <t>Akt. A100305 Deratizacija i dezinsekcija</t>
  </si>
  <si>
    <t>32343</t>
  </si>
  <si>
    <t>32360</t>
  </si>
  <si>
    <t>deratizacija i dezinsekcija</t>
  </si>
  <si>
    <t>neškodljivo uklanjanje lešina</t>
  </si>
  <si>
    <t>usluge za javno zdravstvo</t>
  </si>
  <si>
    <t>stručno osposobljavanje doprinosi MIO</t>
  </si>
  <si>
    <t>javni radovi plaće</t>
  </si>
  <si>
    <t>doprinosi OZO i ONR stručno osposobljavanje</t>
  </si>
  <si>
    <t>doprinosi OZO i ONR javni radovi</t>
  </si>
  <si>
    <t>doprinosi za nezaposlenost 1,7%</t>
  </si>
  <si>
    <t>Program 1003</t>
  </si>
  <si>
    <t>42149</t>
  </si>
  <si>
    <t>42641</t>
  </si>
  <si>
    <t>42124</t>
  </si>
  <si>
    <t>42131</t>
  </si>
  <si>
    <t>Akt. K100403 Kapitalne donacije mjesnoj samoupravi</t>
  </si>
  <si>
    <t>Akt. K100404 Cestovna infrastruktura</t>
  </si>
  <si>
    <t>Akt. K100402 Projektna dokumentacija</t>
  </si>
  <si>
    <t>42141</t>
  </si>
  <si>
    <t>451111</t>
  </si>
  <si>
    <t>rekonstrukcija društvenog doma u Velikim Bastajima</t>
  </si>
  <si>
    <t>ORGANIZIRANJE I PROVOĐENJE ZAŠTITE I SPAŠAVANJA</t>
  </si>
  <si>
    <t>Akt.A100501 Redovna djelatnost JVP, DVD, HGSS, CZ</t>
  </si>
  <si>
    <t>36315</t>
  </si>
  <si>
    <t>42230</t>
  </si>
  <si>
    <t>sufinanciranje JVP Daruvar</t>
  </si>
  <si>
    <t>sufinaciranje VZO Đulovac</t>
  </si>
  <si>
    <t>naknada za sudjelovanje u vatrogasnim intervencijama</t>
  </si>
  <si>
    <t>HGSS</t>
  </si>
  <si>
    <t>Akt.A100504 Izrada plana zaštite od požara i procijene ugroženosti od požara na području Općine Đulovac</t>
  </si>
  <si>
    <t>ostale intelaktualne usluge</t>
  </si>
  <si>
    <t>Akt. A100503 Kapitalne donacije DVD</t>
  </si>
  <si>
    <t>Akt. 100601 Poticanje poljoprivredne proizvodnje</t>
  </si>
  <si>
    <t>subvencioniranje  osiguranja poljoprivredne  proizvodnje</t>
  </si>
  <si>
    <t>35231</t>
  </si>
  <si>
    <t>Akt. 100602 Potpora radu poljoprivrednih udruga</t>
  </si>
  <si>
    <t>LAG Bilogora -Papuk</t>
  </si>
  <si>
    <t>Akt. 100603 Poticanje gospodarstva</t>
  </si>
  <si>
    <t>poticanje obrtnika i malih poduzetnika</t>
  </si>
  <si>
    <t>35232</t>
  </si>
  <si>
    <t>Akt. 100606 projekt razvoja sadnje i prerade energetsko obnovljivih kultura</t>
  </si>
  <si>
    <t xml:space="preserve">Program razvoja </t>
  </si>
  <si>
    <t>Akt. 100604 Razvoj poslovnih zona</t>
  </si>
  <si>
    <t>Akt. 100605 Izgradja trafostanica</t>
  </si>
  <si>
    <t>41119</t>
  </si>
  <si>
    <t>42129</t>
  </si>
  <si>
    <t>42144</t>
  </si>
  <si>
    <t>subvencioniranje  uklanjanja ambrozije</t>
  </si>
  <si>
    <t>materijal i djelovi za tek. I invest. Održavanje transportnih sredstava</t>
  </si>
  <si>
    <t>Akt. A 100202 Pripremanje akata iz djelokruga JU</t>
  </si>
  <si>
    <t>Akt. A100201 Stručno administartivno i tehničko osoblje</t>
  </si>
  <si>
    <t>Akt. A 100204 Otplata primljenih zajmova</t>
  </si>
  <si>
    <t>postavljanje  gromobranske instalacije  na objektima  u vlasništvu Općine Đulovac</t>
  </si>
  <si>
    <t>Akt. A 100203 Opremanje  JUO</t>
  </si>
  <si>
    <t>Priprema, prijava m provedba i praćenje projekata za sufinancira je iz EU Fondova</t>
  </si>
  <si>
    <t>42239</t>
  </si>
  <si>
    <t>računalna oprema</t>
  </si>
  <si>
    <t>37223</t>
  </si>
  <si>
    <t>RAZDJEL 001</t>
  </si>
  <si>
    <t>OPĆINA ĐULOVAC</t>
  </si>
  <si>
    <t>GLAVA 00110</t>
  </si>
  <si>
    <t>PREDSTAVNIČKO I IZVRŠNO TIJELO</t>
  </si>
  <si>
    <t>GLAVA 00120</t>
  </si>
  <si>
    <t>JEDINSTVENI UPRAVNI ODJEL</t>
  </si>
  <si>
    <t>stručno usavršavanje zaposlenika</t>
  </si>
  <si>
    <t xml:space="preserve">OPĆI DIO- PRIHODI </t>
  </si>
  <si>
    <t>Racun/</t>
  </si>
  <si>
    <t>poz</t>
  </si>
  <si>
    <t>Opis</t>
  </si>
  <si>
    <t>Prihodi poslovanja</t>
  </si>
  <si>
    <t>Prihodi od poreza</t>
  </si>
  <si>
    <t>Porez i prirez na dohodak</t>
  </si>
  <si>
    <t>Porezi na imovinu</t>
  </si>
  <si>
    <t>Stalni porezi na nepokretnu imovinu</t>
  </si>
  <si>
    <t>Porez na kuce za odmor</t>
  </si>
  <si>
    <t>Ostali stalni porezi na nepokretnu imovinu</t>
  </si>
  <si>
    <t>Porezi na robu i usluge</t>
  </si>
  <si>
    <t>Porez na promet</t>
  </si>
  <si>
    <t>Porez na potrošnju alkoholnih i bezalkoholnih pića</t>
  </si>
  <si>
    <t>Pomoci iz inozemstva (darovnice) i od subjekata unutar opce države</t>
  </si>
  <si>
    <t>Pomoci od medunarodnih organizacija</t>
  </si>
  <si>
    <t>Kapitalne pomoci od institucija i tijela EU-FONDOVI</t>
  </si>
  <si>
    <t>Tekuce pomoci iz proracuna</t>
  </si>
  <si>
    <t>Tekuce pomoci iz državnog proracuna</t>
  </si>
  <si>
    <t>Kapitalne pomoci iz državnog proracuna-sufinanciranje projekata</t>
  </si>
  <si>
    <t>Tekuce pomoci od HZMO-a, HZZ-a i HZZO-a</t>
  </si>
  <si>
    <t>Prihodi od imovine</t>
  </si>
  <si>
    <t>Prihodi od financijske imovine</t>
  </si>
  <si>
    <t>Kamate na orocena sredstva i depozite po</t>
  </si>
  <si>
    <t>Kamate na orocena sredstva</t>
  </si>
  <si>
    <t>Prihodi od nefinancijske imovine</t>
  </si>
  <si>
    <t>Naknade za koncesije</t>
  </si>
  <si>
    <t xml:space="preserve">Naknada za koncesije na vodama i javnom vodnom dobru </t>
  </si>
  <si>
    <t>Naknade za koncesije za carinske zone-Koncesija za pogrebne usluge</t>
  </si>
  <si>
    <t>Naknade za ostale koncesije-Koncesija državna zemljišta</t>
  </si>
  <si>
    <t>Prihodi od zakupa i iznajmljivanja imovine</t>
  </si>
  <si>
    <t>Prihodi od zakupa poljoprivrednog zemljišta</t>
  </si>
  <si>
    <t>Ostali prihodi od iznajmljivanja i zakupa-Najam poslovnih prostora</t>
  </si>
  <si>
    <t>Ostali prihodi od nefinancijske imovine</t>
  </si>
  <si>
    <t>Naknada za korištenje naftne luke, mineralne sirovine</t>
  </si>
  <si>
    <t>Ostali prihodi od nefinancijske imovine-nezakonito izgrađene zgrade</t>
  </si>
  <si>
    <t>Prihodi od administrativnih pristojbi i po posebnim propisima</t>
  </si>
  <si>
    <t>Prihodi po posebnim propisima</t>
  </si>
  <si>
    <t>Prihodi vodoprivrede</t>
  </si>
  <si>
    <t>Vodni doprinos</t>
  </si>
  <si>
    <t>Doprinosi za šume</t>
  </si>
  <si>
    <t>Mjesni samodoprinos</t>
  </si>
  <si>
    <t>Ostali nespomenuti prihodi</t>
  </si>
  <si>
    <t>Komunalni doprinosi i naknade</t>
  </si>
  <si>
    <t>Komunalni doprinosi</t>
  </si>
  <si>
    <t>Komunalni doprinos</t>
  </si>
  <si>
    <t>Komunalne naknade</t>
  </si>
  <si>
    <t>Komunalna naknada</t>
  </si>
  <si>
    <t>Prihodi od prodaje nefinancijske</t>
  </si>
  <si>
    <t>Prihodi od prodaje proizvedene dugotrajne imovine</t>
  </si>
  <si>
    <t>Prihodi od prodaje gradevinskih objekata</t>
  </si>
  <si>
    <t>Stambeni objekti</t>
  </si>
  <si>
    <t>Stambeni objekti za socijalne skupine</t>
  </si>
  <si>
    <t>Poslovni objekti</t>
  </si>
  <si>
    <t>Ostali poslovni gradevinski objekti</t>
  </si>
  <si>
    <t>Vlastiti izvori</t>
  </si>
  <si>
    <t>Rezultat poslovanja</t>
  </si>
  <si>
    <t>UKUPNO</t>
  </si>
  <si>
    <t>Primici od financijske imovine i zaduživanja</t>
  </si>
  <si>
    <t>Porez i prirez na dohodak od nesamostalnog rada i drugih samostalnih</t>
  </si>
  <si>
    <t>Porez i prirez na dohodak od nesamostalnog rada</t>
  </si>
  <si>
    <t>Udruga Letnica</t>
  </si>
  <si>
    <t>izgradnja kanalizacijskog sustava Đulovac</t>
  </si>
  <si>
    <t xml:space="preserve">kupnja službenog automobila </t>
  </si>
  <si>
    <t>Akt. K100409 izgradnja zgrade multifunkcionalne namjene u Đulovcu</t>
  </si>
  <si>
    <t>izgradnja zgrade multifunkcionalne namjene u Đulovcu</t>
  </si>
  <si>
    <t>izgradnja vodospreme pitke vode Škodinovac</t>
  </si>
  <si>
    <t>rekonstrukcija i proširenje spojnog vodoopskrbnog cjevovoda Gornja Vrijeska</t>
  </si>
  <si>
    <t>Akt. A100308 Program "ZAŽELI" program zaošljavanja žena</t>
  </si>
  <si>
    <t>Akt. A100307 Javni radovi</t>
  </si>
  <si>
    <t>Primici od zaduživanja</t>
  </si>
  <si>
    <t>Primljeni krediti i zajmovi od kreditnih i  i ostalih financijskoh institucija izvan javnog sektora</t>
  </si>
  <si>
    <t xml:space="preserve">Akt. K100406 Izgradnja sustava vodoopskrbe i kanalizacije </t>
  </si>
  <si>
    <t>Primljeni zajmovi od ostalih tuzemnih  financijskoh institucija izvan javnog sektora-dugoročni</t>
  </si>
  <si>
    <t>ostala projektna dokumentacija</t>
  </si>
  <si>
    <t xml:space="preserve">Akt. K100410 sanacija i zatvaranje odlagališta neopasnog otpada Cjepidlake </t>
  </si>
  <si>
    <t xml:space="preserve">sanacija i zatvaranje odlagališta neopasnog otpada Cjepidlake </t>
  </si>
  <si>
    <t>42121</t>
  </si>
  <si>
    <t>Stanarina -Hrvatske šume</t>
  </si>
  <si>
    <t>Udruga policije Daruvar MAD 1991.</t>
  </si>
  <si>
    <t>42311</t>
  </si>
  <si>
    <t xml:space="preserve"> plaće</t>
  </si>
  <si>
    <t>Višak prihoda poslovanja</t>
  </si>
  <si>
    <t>sufinnaciranje nabave električnih pastira</t>
  </si>
  <si>
    <t>sufinanciranje troškova stambenog zbrinjavanja</t>
  </si>
  <si>
    <t>naknada štete fizičkoj osobi  po sudskoj presudi</t>
  </si>
  <si>
    <t>3831</t>
  </si>
  <si>
    <t>Akt.100103 nova aktivnost-naknada štete pravnim i fizičkim osobama</t>
  </si>
  <si>
    <t>odvoz smeća, pražnjenje kontejnera</t>
  </si>
  <si>
    <t>naabava higijenskih i kućanskih potrepština za program Zaželi</t>
  </si>
  <si>
    <t>troškovi Obrazovanja žena u Programu Zaželi</t>
  </si>
  <si>
    <t>marketinške usluge "Promidžba i vidljivost Programa Zaželi"</t>
  </si>
  <si>
    <t>228</t>
  </si>
  <si>
    <t>229</t>
  </si>
  <si>
    <t>230</t>
  </si>
  <si>
    <t>231</t>
  </si>
  <si>
    <t>ostale intelektualne usluge</t>
  </si>
  <si>
    <t>pozicija</t>
  </si>
  <si>
    <t>1</t>
  </si>
  <si>
    <t>146</t>
  </si>
  <si>
    <t>164</t>
  </si>
  <si>
    <t>2</t>
  </si>
  <si>
    <t>222</t>
  </si>
  <si>
    <t>3</t>
  </si>
  <si>
    <t>4</t>
  </si>
  <si>
    <t>5</t>
  </si>
  <si>
    <t>6</t>
  </si>
  <si>
    <t>7</t>
  </si>
  <si>
    <t>9</t>
  </si>
  <si>
    <t>10</t>
  </si>
  <si>
    <t>11</t>
  </si>
  <si>
    <t>198</t>
  </si>
  <si>
    <t>12</t>
  </si>
  <si>
    <t>13</t>
  </si>
  <si>
    <t>14</t>
  </si>
  <si>
    <t>15</t>
  </si>
  <si>
    <t>16</t>
  </si>
  <si>
    <t>17</t>
  </si>
  <si>
    <t>22</t>
  </si>
  <si>
    <t>18</t>
  </si>
  <si>
    <t>19</t>
  </si>
  <si>
    <t>20</t>
  </si>
  <si>
    <t>21</t>
  </si>
  <si>
    <t>23</t>
  </si>
  <si>
    <t>24</t>
  </si>
  <si>
    <t>26</t>
  </si>
  <si>
    <t>27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</si>
  <si>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</si>
  <si>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</si>
  <si>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</si>
  <si>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</si>
  <si>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</si>
  <si>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</si>
  <si>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</si>
  <si>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</si>
  <si>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</si>
  <si>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</si>
  <si>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</si>
  <si>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43</t>
  </si>
  <si>
    <t>40</t>
  </si>
  <si>
    <t>41</t>
  </si>
  <si>
    <t>42</t>
  </si>
  <si>
    <t>190</t>
  </si>
  <si>
    <t>216</t>
  </si>
  <si>
    <t>49</t>
  </si>
  <si>
    <t>50</t>
  </si>
  <si>
    <t>51</t>
  </si>
  <si>
    <t>52</t>
  </si>
  <si>
    <t>44</t>
  </si>
  <si>
    <t>45</t>
  </si>
  <si>
    <t>46</t>
  </si>
  <si>
    <t>48</t>
  </si>
  <si>
    <t>47</t>
  </si>
  <si>
    <t>53</t>
  </si>
  <si>
    <t>54</t>
  </si>
  <si>
    <t>55</t>
  </si>
  <si>
    <t>56</t>
  </si>
  <si>
    <t>57</t>
  </si>
  <si>
    <t>60</t>
  </si>
  <si>
    <t>58</t>
  </si>
  <si>
    <t>59</t>
  </si>
  <si>
    <t>61</t>
  </si>
  <si>
    <t>165</t>
  </si>
  <si>
    <t>62</t>
  </si>
  <si>
    <t>64</t>
  </si>
  <si>
    <t>63</t>
  </si>
  <si>
    <t>65</t>
  </si>
  <si>
    <t>66</t>
  </si>
  <si>
    <t>67</t>
  </si>
  <si>
    <t>68</t>
  </si>
  <si>
    <t>171</t>
  </si>
  <si>
    <t>69</t>
  </si>
  <si>
    <t>151</t>
  </si>
  <si>
    <t>152</t>
  </si>
  <si>
    <t>203</t>
  </si>
  <si>
    <t>206</t>
  </si>
  <si>
    <t>191</t>
  </si>
  <si>
    <t>192</t>
  </si>
  <si>
    <t>218</t>
  </si>
  <si>
    <t>77</t>
  </si>
  <si>
    <t>186</t>
  </si>
  <si>
    <t>187</t>
  </si>
  <si>
    <t>188</t>
  </si>
  <si>
    <t>78</t>
  </si>
  <si>
    <t>211</t>
  </si>
  <si>
    <t>212</t>
  </si>
  <si>
    <t>213</t>
  </si>
  <si>
    <t>80</t>
  </si>
  <si>
    <t>180</t>
  </si>
  <si>
    <t>214</t>
  </si>
  <si>
    <t>215</t>
  </si>
  <si>
    <t>82</t>
  </si>
  <si>
    <t>83</t>
  </si>
  <si>
    <t>84</t>
  </si>
  <si>
    <t>86</t>
  </si>
  <si>
    <t>87</t>
  </si>
  <si>
    <t>185</t>
  </si>
  <si>
    <t>94</t>
  </si>
  <si>
    <t>91</t>
  </si>
  <si>
    <t>217</t>
  </si>
  <si>
    <t>97</t>
  </si>
  <si>
    <t>193</t>
  </si>
  <si>
    <t>160</t>
  </si>
  <si>
    <t>170</t>
  </si>
  <si>
    <t>99</t>
  </si>
  <si>
    <t>156</t>
  </si>
  <si>
    <t>101</t>
  </si>
  <si>
    <t>102</t>
  </si>
  <si>
    <t>189</t>
  </si>
  <si>
    <t>104</t>
  </si>
  <si>
    <t>103</t>
  </si>
  <si>
    <t>106</t>
  </si>
  <si>
    <t>105</t>
  </si>
  <si>
    <t>221</t>
  </si>
  <si>
    <t>107</t>
  </si>
  <si>
    <t>108</t>
  </si>
  <si>
    <t>143</t>
  </si>
  <si>
    <t>115</t>
  </si>
  <si>
    <t>110</t>
  </si>
  <si>
    <t>112</t>
  </si>
  <si>
    <t>113</t>
  </si>
  <si>
    <t>163</t>
  </si>
  <si>
    <t>175</t>
  </si>
  <si>
    <t>179</t>
  </si>
  <si>
    <t>177</t>
  </si>
  <si>
    <t>114</t>
  </si>
  <si>
    <t>176</t>
  </si>
  <si>
    <t>174</t>
  </si>
  <si>
    <t>197</t>
  </si>
  <si>
    <t>116</t>
  </si>
  <si>
    <t>158</t>
  </si>
  <si>
    <t>117</t>
  </si>
  <si>
    <t>118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</si>
  <si>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</si>
  <si>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</si>
  <si>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</si>
  <si>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</si>
  <si>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</si>
  <si>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</si>
  <si>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</si>
  <si>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</si>
  <si>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</si>
  <si>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132</t>
  </si>
  <si>
    <t>133</t>
  </si>
  <si>
    <t>134</t>
  </si>
  <si>
    <t>135</t>
  </si>
  <si>
    <t>130</t>
  </si>
  <si>
    <t>199</t>
  </si>
  <si>
    <t>200</t>
  </si>
  <si>
    <t>održavanje javne rasvjete-tekuće</t>
  </si>
  <si>
    <t>izgradnja mrtvačnice u Borovoj Kosi</t>
  </si>
  <si>
    <t>modernizacija javne rasvijete -zamjna svijetiljki LED svijetiljakma</t>
  </si>
  <si>
    <t>troškovi prijevoza za Program Zaželi</t>
  </si>
  <si>
    <t>Rekonstrukcija društvenog doma Babina Gora</t>
  </si>
  <si>
    <t>Pomoci od izvanproračunskih korisnika</t>
  </si>
  <si>
    <t>Tekuce pomoci od izvanproračunskih korisnika</t>
  </si>
  <si>
    <t>Kapitalne pomoci od izvanproračunskih korisnika</t>
  </si>
  <si>
    <t>237</t>
  </si>
  <si>
    <t>32999</t>
  </si>
  <si>
    <t>235</t>
  </si>
  <si>
    <t>premije osiguranja imovine</t>
  </si>
  <si>
    <t>32922</t>
  </si>
  <si>
    <t>233</t>
  </si>
  <si>
    <t>232</t>
  </si>
  <si>
    <t>236</t>
  </si>
  <si>
    <t>usluge smještaja djece u DV Daruvar</t>
  </si>
  <si>
    <t>Povrat pozajmice DV Sunce</t>
  </si>
  <si>
    <t>ostali rashodi Poslovanja</t>
  </si>
  <si>
    <t>PRIHODI</t>
  </si>
  <si>
    <t>RASHODI</t>
  </si>
  <si>
    <t>VIŠAK/MANJAK</t>
  </si>
  <si>
    <t>straučno osbosobljavanja Općina</t>
  </si>
  <si>
    <t>260</t>
  </si>
  <si>
    <t>32412</t>
  </si>
  <si>
    <t>Održavanje objakata, domova , spomen obilježja u vlasništvu Općone</t>
  </si>
  <si>
    <t>245</t>
  </si>
  <si>
    <t>NAPLATA 1% PRIHODA OD POREZA I PRIREZA</t>
  </si>
  <si>
    <t>45111</t>
  </si>
  <si>
    <t>259</t>
  </si>
  <si>
    <t>35230</t>
  </si>
  <si>
    <t>262</t>
  </si>
  <si>
    <t>GLAVA 00121</t>
  </si>
  <si>
    <t>PRORAČUNSKI KORISNIK:37951 DV SUNCE</t>
  </si>
  <si>
    <t>Program 1012</t>
  </si>
  <si>
    <t>REDOVNA DJELATNOST DV SUNCE</t>
  </si>
  <si>
    <t>Akt. A101110 Financiranje redovne djelatnosti DV Sunce</t>
  </si>
  <si>
    <t>250</t>
  </si>
  <si>
    <t>251</t>
  </si>
  <si>
    <t>256</t>
  </si>
  <si>
    <t>usluge tekućeg i investicijskog održavanja postrojenja i opreme</t>
  </si>
  <si>
    <t>252</t>
  </si>
  <si>
    <t>257</t>
  </si>
  <si>
    <t>254</t>
  </si>
  <si>
    <t>premije osiguranja</t>
  </si>
  <si>
    <t>253</t>
  </si>
  <si>
    <t>258</t>
  </si>
  <si>
    <t>Akt. A101111-Izgradnja zgradev DV Sunce</t>
  </si>
  <si>
    <t>255</t>
  </si>
  <si>
    <t>radovi na izgradnji zgrade DV Sunce</t>
  </si>
  <si>
    <t>radovi na izgradnji zgrade DV Sunce-udio Općina</t>
  </si>
  <si>
    <t>prihodi LAG</t>
  </si>
  <si>
    <t>KOMPENZACIJSKA MJERA</t>
  </si>
  <si>
    <t>Tekuce pomoci iz županijskog proracuna</t>
  </si>
  <si>
    <t>DRVA BBŽ</t>
  </si>
  <si>
    <t>ELEMENTARNA NEPOGODA</t>
  </si>
  <si>
    <t>Kapitalne pomoci iz državnog proracuna</t>
  </si>
  <si>
    <t>ZA IZGRADNJU DV SUNCE -udio drž. Proračuna</t>
  </si>
  <si>
    <t>SUFINANCIRANJE PROJEKATA</t>
  </si>
  <si>
    <t>PROGRAM ZAŽELI</t>
  </si>
  <si>
    <t>JAVNI RADOVI</t>
  </si>
  <si>
    <t>Kapitalne pomoći iz državnog proračuna temeljem prijenosa EU sredstava</t>
  </si>
  <si>
    <t>Kamate na depozite po viđenju</t>
  </si>
  <si>
    <t>Kamate</t>
  </si>
  <si>
    <t>kamate DV Sunce</t>
  </si>
  <si>
    <t>Prihodi od prodaje neproizvedene dugotrajne imovine</t>
  </si>
  <si>
    <t>Preva korištenja telefonskih linija</t>
  </si>
  <si>
    <t>NAKANADA ZA KORIŠTENJE TELEFONSKIH LINIJA</t>
  </si>
  <si>
    <t>FISKALNO IZRAVNANJE</t>
  </si>
  <si>
    <t>227</t>
  </si>
  <si>
    <t>usluge upravljanja projektom Zaželi</t>
  </si>
  <si>
    <t xml:space="preserve">Ostali rashodi poslovanja </t>
  </si>
  <si>
    <t>Program 1013</t>
  </si>
  <si>
    <t>IZGRADNJA USTANOVA ZA PREDŠKOLSKI ODGOJ DJECE</t>
  </si>
  <si>
    <t>42123</t>
  </si>
  <si>
    <t>radovi na izgradnji zgrade DV Sunce- udio EU</t>
  </si>
  <si>
    <t>Izrada programa zaštite duvljači za područje Općine Đulovac</t>
  </si>
  <si>
    <t xml:space="preserve">civilna zaštita i spašavanje, kontrola pandemije </t>
  </si>
  <si>
    <t>izgradja cijevnih prokopa, kopanje cestovnih jaraka</t>
  </si>
  <si>
    <t>Projektna dokumentacija za izgradnju SRC Đulovac (glavni, izvedbeni projekt sa troškovnikom)</t>
  </si>
  <si>
    <t>rekonstrukcija  parkirališta u   Batinjanima i V. Bastajima</t>
  </si>
  <si>
    <t xml:space="preserve">Sportsko rekreativnog centra sa umjetnim/akumulacijskim  jezerom sa mini  hidrocentralom  u Đulovcu </t>
  </si>
  <si>
    <t xml:space="preserve">Akt. K100411 Sportsko rekreativnog centra sa umjetnim  jezerom I mini  hidrocentralom  u Đulovcu </t>
  </si>
  <si>
    <t>kupnja zemlišta za razvojne projekte</t>
  </si>
  <si>
    <t>uređenje poslovnih zona-izgradnja cjevovoda Maslenjača</t>
  </si>
  <si>
    <t>naknade za rad općinskih dužnosnika</t>
  </si>
  <si>
    <t>PRODAJA POLJOPR ZEMLJIŠTA</t>
  </si>
  <si>
    <t>troškovi putovaja javni radovai</t>
  </si>
  <si>
    <t>274</t>
  </si>
  <si>
    <t>266</t>
  </si>
  <si>
    <t>261</t>
  </si>
  <si>
    <t>pomoć za novorođenčad</t>
  </si>
  <si>
    <t>278</t>
  </si>
  <si>
    <t>Plaće JU PAPUK</t>
  </si>
  <si>
    <t>IZRADA REGISTRA GROBLJA</t>
  </si>
  <si>
    <t>materijal za održavanje nerzvrstanih cesta sa prijevozom</t>
  </si>
  <si>
    <t>pomoć za djecu s posebnim potrebama</t>
  </si>
  <si>
    <t>održavanje  dječjih i sportskih igrališta u naseljima Općine Đulovac</t>
  </si>
  <si>
    <t>OBRAZOVANJE</t>
  </si>
  <si>
    <t>rekonstrukcija sakralnih objekata, spomenici Domovinski rat, NOB-a</t>
  </si>
  <si>
    <t>Program 1014</t>
  </si>
  <si>
    <t>rekonstrukcija spomen obilježja iz Domovinskog rata i NOB</t>
  </si>
  <si>
    <t>Akt. K100412 izgradnja dvodjelne sportske dvorane u Velikim Bastajima</t>
  </si>
  <si>
    <t>Dvodjelna sportska dvorana u Velikim Bastajima</t>
  </si>
  <si>
    <t>Projektna dokumantacija za rekonstrukciju pješačke staze u Đuilovcu L=0,6 km</t>
  </si>
  <si>
    <t>Projektna dokumantacija za rekonstrukciju pješačke staze u Velikim Batajima L=3 km</t>
  </si>
  <si>
    <t>Projektna dokumantacija za rekonstrukciju pješačke staze u Batinjanima L=6 km</t>
  </si>
  <si>
    <t>Projektna dokumantacija za rekonstrukciju pješačke staze u Krivaji L=2,5 km</t>
  </si>
  <si>
    <t>Projektna dokumantacija za uređenje centra Đulovca</t>
  </si>
  <si>
    <t>Projektna dokumantacija za rekonstrukciju i priključenje vodovoda Krivaja na vodovodnu mrežu Đulovac L=1,5 km</t>
  </si>
  <si>
    <t>Projektna dokumantacija Vodovod u Velikim Bastajima, L≈1,5 km (samo troškovnik i tenderska dokumentacija temeljem postojećeg glavnog
projekta)</t>
  </si>
  <si>
    <t>Projektna dokumantacija Vodovod Veliki Bastaji – Veliki Miletinac, L≈6,0 km (samo troškovnik i tenderska dokumentacija temeljem postojećeg
glavnog projekta)</t>
  </si>
  <si>
    <t>Projektna dokumantacija za izgradnju vodovoda Đulovac-Gornje Cjepidlake L= 2 km</t>
  </si>
  <si>
    <t>Projektna dokumantacija za izgradnju kanalizacijske mraže  u Velikim Bastajima  L= 5 km</t>
  </si>
  <si>
    <t>Projektna dokumantacija za izgradnju kanalizacijske mraže  Đulovac i okolica  L= 17 km</t>
  </si>
  <si>
    <t>Rekonstrukcije LC  Nova Krivaja L=1,00 km</t>
  </si>
  <si>
    <t xml:space="preserve">rekonstrukcija-postavljanje fasade i izmjena stolarije na općinskoj zgradi </t>
  </si>
  <si>
    <t>rekonstrukcija NC kod smaostana u Đulovcau L=150 m, ceste u Cjepidlakama L=100 m i sokaka u Velikoj Babinoj Gori L=200 m</t>
  </si>
  <si>
    <t xml:space="preserve">rekonstrukcija ostalih NC </t>
  </si>
  <si>
    <t xml:space="preserve">izgradnja i rekonstrukcija nogostupa u  Đulovcu i L=0,6 km </t>
  </si>
  <si>
    <t>izgradnja i rekonstrukcija nogostupa u  Krivaji L=2,5  km</t>
  </si>
  <si>
    <t>izgradnja i rekonstrukcija nogostupa u  Velikim Bastajima L=3,0 km</t>
  </si>
  <si>
    <t>izgradnja i rekonstrukcija nogostupa u  Batinjanima L=3,5  km</t>
  </si>
  <si>
    <t>sufinanciranje OPG- stočari umjetno osjmenjavanje</t>
  </si>
  <si>
    <t>ostali nenavedeni rashodi za zaposlene</t>
  </si>
  <si>
    <t>282</t>
  </si>
  <si>
    <t>323993</t>
  </si>
  <si>
    <t>283</t>
  </si>
  <si>
    <t>285</t>
  </si>
  <si>
    <t>286</t>
  </si>
  <si>
    <t>287</t>
  </si>
  <si>
    <t>Projektna dokumantacija za izgradnju kanalizacijske mreže  u Malim Bastajima   L= 2 km</t>
  </si>
  <si>
    <t>289</t>
  </si>
  <si>
    <t>290</t>
  </si>
  <si>
    <t>291</t>
  </si>
  <si>
    <t>292</t>
  </si>
  <si>
    <t>293</t>
  </si>
  <si>
    <t>294</t>
  </si>
  <si>
    <t>izgradnja kanalizacijskog sustava Veliki Bastaji i Mali Bastaji</t>
  </si>
  <si>
    <t>295</t>
  </si>
  <si>
    <t>296</t>
  </si>
  <si>
    <t>pomoć umirovljenicima-božićnica</t>
  </si>
  <si>
    <t>275</t>
  </si>
  <si>
    <t>ogrijev DV Sunce</t>
  </si>
  <si>
    <t>279</t>
  </si>
  <si>
    <t>276</t>
  </si>
  <si>
    <t>opskrba vodom  DV Sunce</t>
  </si>
  <si>
    <t>277</t>
  </si>
  <si>
    <t>281</t>
  </si>
  <si>
    <t>280</t>
  </si>
  <si>
    <t>311</t>
  </si>
  <si>
    <t xml:space="preserve"> PRORAČUN 2022. (2. Rebalans)</t>
  </si>
  <si>
    <t xml:space="preserve"> PRORAČUN 2023.</t>
  </si>
  <si>
    <t>314</t>
  </si>
  <si>
    <t>POVRAT POREZA PO GODIŠNJOJ OSNOVI</t>
  </si>
  <si>
    <t>rekonstrukcija krovišta višestambenih zgrada</t>
  </si>
  <si>
    <t>268</t>
  </si>
  <si>
    <t>rekonstrukcija krovišta OŠ Gornja Vrijeska</t>
  </si>
  <si>
    <t>312</t>
  </si>
  <si>
    <t>kaptaža vodovod Puklica</t>
  </si>
  <si>
    <t>313</t>
  </si>
  <si>
    <t xml:space="preserve"> vodovod Đulovac</t>
  </si>
  <si>
    <t>79</t>
  </si>
  <si>
    <t>uređenje centra Đulovca</t>
  </si>
  <si>
    <t>Akt. K100407 Rekonstrukcija javnih površina i spomenka</t>
  </si>
  <si>
    <t>Kapitalne donacije ostalim neproffitnim udrugama</t>
  </si>
  <si>
    <t>317</t>
  </si>
  <si>
    <t>42126</t>
  </si>
  <si>
    <t>Dječje igralište u Velikim Bastajima</t>
  </si>
  <si>
    <t>električna energija</t>
  </si>
  <si>
    <t>odvoz smeća</t>
  </si>
  <si>
    <t>ogrijev</t>
  </si>
  <si>
    <t>kamate na kredit -vrtić</t>
  </si>
  <si>
    <t>osiguranje imovine-vrtić</t>
  </si>
  <si>
    <t>Akt. A101401</t>
  </si>
  <si>
    <t>PRORAČUNSKI KORISNIK JU KOMUNAL ĐULOVAC</t>
  </si>
  <si>
    <t>315</t>
  </si>
  <si>
    <t>316</t>
  </si>
  <si>
    <t>Akt. K101106 Rekonstrukcija društvenog doma u Velikim Bastajima</t>
  </si>
  <si>
    <t>PROJEKCIJE 2024</t>
  </si>
  <si>
    <t>PROJEKCIJE 2025</t>
  </si>
  <si>
    <t>PRORAČUN 2023 EUR</t>
  </si>
  <si>
    <t>PROJEKCIJE 2024 EUR</t>
  </si>
  <si>
    <t>PROJEKCIJE 2025 EUR</t>
  </si>
  <si>
    <t xml:space="preserve"> PRORAČUN 2022. (2. Rebalans) EUR</t>
  </si>
  <si>
    <t>PRORAČUN 2023.</t>
  </si>
  <si>
    <t>Prihodi od prodajeproizvoda i roba te pruženih usluga i prihodi od donacija</t>
  </si>
  <si>
    <t>prihodi od prodaje roba</t>
  </si>
  <si>
    <t>Pri depozitaimljeni povrati glavnica  danih zajmova</t>
  </si>
  <si>
    <t>primici od povrata depozita od inozemnih kredita i ostalih financijskih institucija -kratkoročni POVRAT DEPOZITA</t>
  </si>
  <si>
    <t>PRORAČUN 2022. REBALANS</t>
  </si>
  <si>
    <t>PRORAČUN 2022. REBALANS EUR</t>
  </si>
  <si>
    <t>PRORAČUN 2023.EUR</t>
  </si>
  <si>
    <t xml:space="preserve">PROJEKCIJE 2024 </t>
  </si>
  <si>
    <t>NACRT PRIJEDLOGA  PRORAČUNA OPĆINE ĐULOVAC ZA 2023. GODINU SA PROJEKCIJAMA 2024. I 2025. GODINE</t>
  </si>
  <si>
    <t>NACRT PRIJEDLOGA PRORAČUNA OPĆINE ĐULOVAC ZA 2023. GOD. SA PROJEKCIJAMA 2024. I 2025. GODINA</t>
  </si>
  <si>
    <t>računalni programi-digitalno uredsko poslovanja</t>
  </si>
  <si>
    <t>komunalna  oprema (traktor,ralica i priključci)</t>
  </si>
  <si>
    <t>Projektna dokumantacija za rekonstrukciju LC u Batinjani prem lovačkom domu, Vujkovićev sokak, Vukovje prema Švabu, prema groblju u Donjoj Vrijeski</t>
  </si>
  <si>
    <t>318</t>
  </si>
  <si>
    <t>319</t>
  </si>
  <si>
    <t>Projektna dokumantacija za rekonstrukciju Hrvatskog doma u Đulovcu</t>
  </si>
  <si>
    <t xml:space="preserve">izgradnja asfaltnom sportskog igrališta u Malim Bastaji </t>
  </si>
  <si>
    <t>320</t>
  </si>
  <si>
    <t xml:space="preserve"> rekonstrukcija LC u Batinjani prem lovačkom domu, Vujkovićev sokak, Vukovje prema Švabu, prema groblju u Donjoj Vrijeski</t>
  </si>
  <si>
    <t>321</t>
  </si>
  <si>
    <t>izgradnja vodovodne mreže Veliki Bastaji</t>
  </si>
  <si>
    <t>322</t>
  </si>
  <si>
    <t>rekonstrukcija Hrvatskog doma u Đulovcu</t>
  </si>
  <si>
    <t>REDOVNA DJELATNOST JU KOMUNAL ĐULOVAC</t>
  </si>
  <si>
    <t>otplata revolving krredita DV Sunce</t>
  </si>
  <si>
    <t>sufinaciranje OĐ Đulovac i OŠ Valdimir Nazor-školski pribor</t>
  </si>
  <si>
    <t>323</t>
  </si>
  <si>
    <t>Sufinaciraje liječnika opće prakse</t>
  </si>
  <si>
    <t>arhivski materijal</t>
  </si>
  <si>
    <t>projektna dokumentacija za izgradnju  asfalno sportsko igralište u Malim Bastajima</t>
  </si>
  <si>
    <t>izgradnja asfaltnog sportskog igrališta u naselju Koreničani</t>
  </si>
  <si>
    <t>209</t>
  </si>
  <si>
    <t>Izgradnja dječjeg igrališta i parkirališta kod DV Sunce u Đulovcu</t>
  </si>
  <si>
    <t>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</si>
</sst>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M&quot;_-;\-* #,##0.00\ &quot;KM&quot;_-;_-* &quot;-&quot;??\ &quot;KM&quot;_-;_-@_-"/>
    <numFmt numFmtId="164" formatCode="#,##0.00\ &quot;kn&quot;"/>
  </numFmts>
  <fonts count="2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11"/>
      <name val="Calibri"/>
      <family val="2"/>
      <charset val="238"/>
      <scheme val="minor"/>
    </font>
    <font>
      <sz val="8"/>
      <color rgb="FFFF0000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10"/>
      <name val="Tahoma"/>
      <family val="2"/>
      <charset val="238"/>
    </font>
    <font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0"/>
      <color rgb="FFFF0000"/>
      <name val="Tahoma"/>
      <family val="2"/>
      <charset val="238"/>
    </font>
    <font>
      <sz val="8"/>
      <color rgb="FFFF0000"/>
      <name val="Calibri"/>
      <family val="2"/>
      <charset val="238"/>
      <scheme val="minor"/>
    </font>
    <font>
      <b/>
      <sz val="8"/>
      <color theme="0"/>
      <name val="Tahoma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7"/>
      <name val="Tahom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4" fontId="13" fillId="0" borderId="0" applyFont="0" applyFill="0" applyBorder="0" applyAlignment="0" applyProtection="0"/>
  </cellStyleXfs>
  <cellXfs count="119">
    <xf numFmtId="0" fontId="0" fillId="0" borderId="0" xfId="0"/>
    <xf numFmtId="0" fontId="3" fillId="0" borderId="0" xfId="0" applyFont="1" applyAlignment="1">
      <alignment vertical="center"/>
    </xf>
    <xf numFmtId="0" fontId="3" fillId="4" borderId="0" xfId="0" applyFont="1" applyFill="1" applyAlignment="1">
      <alignment vertical="center"/>
    </xf>
    <xf numFmtId="0" fontId="4" fillId="0" borderId="0" xfId="0" applyFont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49" fontId="2" fillId="2" borderId="0" xfId="1" applyNumberFormat="1" applyFont="1" applyFill="1" applyBorder="1" applyAlignment="1">
      <alignment horizontal="center" vertical="center"/>
    </xf>
    <xf numFmtId="49" fontId="2" fillId="2" borderId="0" xfId="1" applyNumberFormat="1" applyFont="1" applyFill="1" applyBorder="1" applyAlignment="1">
      <alignment horizontal="left" vertical="center" wrapText="1"/>
    </xf>
    <xf numFmtId="49" fontId="3" fillId="4" borderId="0" xfId="1" applyNumberFormat="1" applyFont="1" applyFill="1" applyBorder="1" applyAlignment="1">
      <alignment horizontal="center" vertical="center"/>
    </xf>
    <xf numFmtId="49" fontId="2" fillId="4" borderId="0" xfId="1" applyNumberFormat="1" applyFont="1" applyFill="1" applyBorder="1" applyAlignment="1">
      <alignment horizontal="left" vertical="center" wrapText="1"/>
    </xf>
    <xf numFmtId="49" fontId="3" fillId="4" borderId="0" xfId="1" applyNumberFormat="1" applyFont="1" applyFill="1" applyBorder="1" applyAlignment="1">
      <alignment horizontal="left" vertical="center" wrapText="1"/>
    </xf>
    <xf numFmtId="49" fontId="3" fillId="3" borderId="0" xfId="1" applyNumberFormat="1" applyFont="1" applyFill="1" applyBorder="1" applyAlignment="1">
      <alignment horizontal="left" vertical="center" wrapText="1"/>
    </xf>
    <xf numFmtId="49" fontId="2" fillId="4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2" fillId="2" borderId="0" xfId="1" applyNumberFormat="1" applyFont="1" applyFill="1" applyBorder="1" applyAlignment="1">
      <alignment vertical="center"/>
    </xf>
    <xf numFmtId="4" fontId="2" fillId="4" borderId="0" xfId="1" applyNumberFormat="1" applyFont="1" applyFill="1" applyBorder="1" applyAlignment="1">
      <alignment vertical="center"/>
    </xf>
    <xf numFmtId="4" fontId="3" fillId="3" borderId="0" xfId="1" applyNumberFormat="1" applyFont="1" applyFill="1" applyBorder="1" applyAlignment="1">
      <alignment vertical="center"/>
    </xf>
    <xf numFmtId="4" fontId="2" fillId="2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4" borderId="0" xfId="0" applyFill="1"/>
    <xf numFmtId="0" fontId="2" fillId="5" borderId="0" xfId="0" applyFont="1" applyFill="1" applyBorder="1" applyAlignment="1">
      <alignment vertical="center"/>
    </xf>
    <xf numFmtId="4" fontId="2" fillId="5" borderId="0" xfId="0" applyNumberFormat="1" applyFont="1" applyFill="1" applyBorder="1" applyAlignment="1">
      <alignment horizontal="center" vertical="center" wrapText="1"/>
    </xf>
    <xf numFmtId="1" fontId="2" fillId="4" borderId="0" xfId="1" applyNumberFormat="1" applyFont="1" applyFill="1" applyProtection="1">
      <protection locked="0"/>
    </xf>
    <xf numFmtId="0" fontId="2" fillId="4" borderId="0" xfId="1" applyFont="1" applyFill="1" applyProtection="1">
      <protection locked="0"/>
    </xf>
    <xf numFmtId="4" fontId="2" fillId="4" borderId="0" xfId="1" applyNumberFormat="1" applyFont="1" applyFill="1" applyProtection="1">
      <protection locked="0"/>
    </xf>
    <xf numFmtId="4" fontId="3" fillId="4" borderId="0" xfId="1" applyNumberFormat="1" applyFont="1" applyFill="1" applyAlignment="1" applyProtection="1">
      <alignment vertical="center"/>
      <protection locked="0"/>
    </xf>
    <xf numFmtId="1" fontId="3" fillId="4" borderId="0" xfId="1" applyNumberFormat="1" applyFont="1" applyFill="1" applyProtection="1">
      <protection locked="0"/>
    </xf>
    <xf numFmtId="4" fontId="3" fillId="4" borderId="0" xfId="1" applyNumberFormat="1" applyFont="1" applyFill="1" applyProtection="1">
      <protection locked="0"/>
    </xf>
    <xf numFmtId="0" fontId="5" fillId="0" borderId="0" xfId="0" applyFont="1" applyAlignment="1">
      <alignment vertical="center"/>
    </xf>
    <xf numFmtId="0" fontId="3" fillId="4" borderId="0" xfId="1" applyFont="1" applyFill="1" applyProtection="1">
      <protection locked="0"/>
    </xf>
    <xf numFmtId="0" fontId="4" fillId="4" borderId="0" xfId="0" applyFont="1" applyFill="1"/>
    <xf numFmtId="0" fontId="3" fillId="4" borderId="0" xfId="1" applyFont="1" applyFill="1" applyAlignment="1" applyProtection="1">
      <alignment wrapText="1"/>
      <protection locked="0"/>
    </xf>
    <xf numFmtId="4" fontId="9" fillId="0" borderId="0" xfId="0" applyNumberFormat="1" applyFont="1"/>
    <xf numFmtId="0" fontId="7" fillId="0" borderId="0" xfId="1" applyFont="1" applyAlignment="1" applyProtection="1">
      <alignment vertical="top" wrapText="1"/>
      <protection locked="0"/>
    </xf>
    <xf numFmtId="0" fontId="10" fillId="0" borderId="0" xfId="0" applyFont="1"/>
    <xf numFmtId="49" fontId="2" fillId="5" borderId="0" xfId="1" applyNumberFormat="1" applyFont="1" applyFill="1" applyBorder="1" applyAlignment="1">
      <alignment horizontal="center" vertical="center"/>
    </xf>
    <xf numFmtId="49" fontId="2" fillId="5" borderId="0" xfId="1" applyNumberFormat="1" applyFont="1" applyFill="1" applyBorder="1" applyAlignment="1">
      <alignment horizontal="left" vertical="center" wrapText="1"/>
    </xf>
    <xf numFmtId="4" fontId="2" fillId="5" borderId="0" xfId="1" applyNumberFormat="1" applyFont="1" applyFill="1" applyBorder="1" applyAlignment="1">
      <alignment vertical="center"/>
    </xf>
    <xf numFmtId="0" fontId="0" fillId="4" borderId="0" xfId="0" applyFont="1" applyFill="1"/>
    <xf numFmtId="0" fontId="0" fillId="0" borderId="0" xfId="0" applyFont="1"/>
    <xf numFmtId="4" fontId="3" fillId="4" borderId="0" xfId="1" applyNumberFormat="1" applyFont="1" applyFill="1" applyAlignment="1" applyProtection="1">
      <alignment horizontal="right"/>
      <protection locked="0"/>
    </xf>
    <xf numFmtId="4" fontId="8" fillId="0" borderId="0" xfId="0" applyNumberFormat="1" applyFont="1"/>
    <xf numFmtId="49" fontId="3" fillId="0" borderId="0" xfId="0" applyNumberFormat="1" applyFont="1" applyAlignment="1">
      <alignment vertical="center"/>
    </xf>
    <xf numFmtId="4" fontId="2" fillId="0" borderId="0" xfId="1" applyNumberFormat="1" applyFont="1" applyFill="1" applyBorder="1" applyAlignment="1">
      <alignment vertical="center"/>
    </xf>
    <xf numFmtId="0" fontId="7" fillId="4" borderId="0" xfId="1" applyFont="1" applyFill="1" applyAlignment="1" applyProtection="1">
      <alignment vertical="top" wrapText="1"/>
      <protection locked="0"/>
    </xf>
    <xf numFmtId="0" fontId="3" fillId="4" borderId="0" xfId="1" applyFont="1" applyFill="1" applyAlignment="1" applyProtection="1">
      <alignment horizontal="center" wrapText="1"/>
      <protection locked="0"/>
    </xf>
    <xf numFmtId="4" fontId="2" fillId="4" borderId="0" xfId="1" applyNumberFormat="1" applyFont="1" applyFill="1" applyAlignment="1" applyProtection="1">
      <alignment horizontal="right"/>
      <protection locked="0"/>
    </xf>
    <xf numFmtId="0" fontId="2" fillId="4" borderId="0" xfId="1" applyFont="1" applyFill="1" applyAlignment="1" applyProtection="1">
      <alignment vertical="top"/>
      <protection locked="0"/>
    </xf>
    <xf numFmtId="1" fontId="2" fillId="4" borderId="0" xfId="1" applyNumberFormat="1" applyFont="1" applyFill="1" applyAlignment="1" applyProtection="1">
      <alignment vertical="center"/>
      <protection locked="0"/>
    </xf>
    <xf numFmtId="1" fontId="3" fillId="4" borderId="0" xfId="1" applyNumberFormat="1" applyFont="1" applyFill="1" applyAlignment="1" applyProtection="1">
      <alignment vertical="center"/>
      <protection locked="0"/>
    </xf>
    <xf numFmtId="0" fontId="3" fillId="4" borderId="0" xfId="1" applyFont="1" applyFill="1" applyAlignment="1" applyProtection="1">
      <alignment vertical="center"/>
      <protection locked="0"/>
    </xf>
    <xf numFmtId="0" fontId="2" fillId="4" borderId="0" xfId="1" applyFont="1" applyFill="1" applyAlignment="1" applyProtection="1">
      <alignment wrapText="1"/>
      <protection locked="0"/>
    </xf>
    <xf numFmtId="0" fontId="3" fillId="4" borderId="0" xfId="1" applyFont="1" applyFill="1" applyAlignment="1" applyProtection="1">
      <alignment vertical="top" wrapText="1"/>
      <protection locked="0"/>
    </xf>
    <xf numFmtId="0" fontId="3" fillId="4" borderId="0" xfId="1" applyFont="1" applyFill="1"/>
    <xf numFmtId="164" fontId="2" fillId="4" borderId="0" xfId="1" applyNumberFormat="1" applyFont="1" applyFill="1" applyProtection="1">
      <protection locked="0"/>
    </xf>
    <xf numFmtId="0" fontId="3" fillId="4" borderId="0" xfId="0" applyFont="1" applyFill="1"/>
    <xf numFmtId="0" fontId="11" fillId="4" borderId="0" xfId="0" applyFont="1" applyFill="1"/>
    <xf numFmtId="0" fontId="9" fillId="4" borderId="0" xfId="0" applyFont="1" applyFill="1"/>
    <xf numFmtId="4" fontId="9" fillId="4" borderId="0" xfId="0" applyNumberFormat="1" applyFont="1" applyFill="1"/>
    <xf numFmtId="0" fontId="12" fillId="4" borderId="0" xfId="0" applyFont="1" applyFill="1"/>
    <xf numFmtId="0" fontId="3" fillId="0" borderId="0" xfId="0" applyFont="1" applyFill="1" applyAlignment="1">
      <alignment vertical="center"/>
    </xf>
    <xf numFmtId="4" fontId="2" fillId="4" borderId="0" xfId="1" applyNumberFormat="1" applyFont="1" applyFill="1" applyAlignment="1" applyProtection="1">
      <alignment vertical="center"/>
      <protection locked="0"/>
    </xf>
    <xf numFmtId="0" fontId="8" fillId="0" borderId="0" xfId="0" applyFont="1" applyAlignment="1">
      <alignment horizontal="right"/>
    </xf>
    <xf numFmtId="0" fontId="14" fillId="0" borderId="0" xfId="1" applyFont="1" applyAlignment="1" applyProtection="1">
      <alignment horizontal="right" vertical="top" wrapText="1"/>
      <protection locked="0"/>
    </xf>
    <xf numFmtId="4" fontId="2" fillId="5" borderId="0" xfId="0" applyNumberFormat="1" applyFont="1" applyFill="1" applyBorder="1" applyAlignment="1">
      <alignment horizontal="right" vertical="center" wrapText="1"/>
    </xf>
    <xf numFmtId="4" fontId="2" fillId="2" borderId="0" xfId="1" applyNumberFormat="1" applyFont="1" applyFill="1" applyBorder="1" applyAlignment="1">
      <alignment horizontal="right" vertical="center"/>
    </xf>
    <xf numFmtId="4" fontId="2" fillId="4" borderId="0" xfId="1" applyNumberFormat="1" applyFont="1" applyFill="1" applyBorder="1" applyAlignment="1">
      <alignment horizontal="right" vertical="center"/>
    </xf>
    <xf numFmtId="4" fontId="6" fillId="5" borderId="0" xfId="1" applyNumberFormat="1" applyFont="1" applyFill="1" applyBorder="1" applyAlignment="1">
      <alignment horizontal="right" vertical="center"/>
    </xf>
    <xf numFmtId="4" fontId="2" fillId="0" borderId="0" xfId="1" applyNumberFormat="1" applyFont="1" applyFill="1" applyBorder="1" applyAlignment="1">
      <alignment horizontal="right" vertical="center"/>
    </xf>
    <xf numFmtId="4" fontId="5" fillId="3" borderId="0" xfId="1" applyNumberFormat="1" applyFont="1" applyFill="1" applyBorder="1" applyAlignment="1">
      <alignment horizontal="right" vertical="center"/>
    </xf>
    <xf numFmtId="4" fontId="15" fillId="0" borderId="0" xfId="0" applyNumberFormat="1" applyFont="1" applyAlignment="1">
      <alignment horizontal="right"/>
    </xf>
    <xf numFmtId="4" fontId="8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7" fillId="0" borderId="0" xfId="1" applyFont="1" applyAlignment="1" applyProtection="1">
      <alignment horizontal="right" vertical="top" wrapText="1"/>
      <protection locked="0"/>
    </xf>
    <xf numFmtId="4" fontId="2" fillId="5" borderId="0" xfId="1" applyNumberFormat="1" applyFont="1" applyFill="1" applyBorder="1" applyAlignment="1">
      <alignment horizontal="right" vertical="center"/>
    </xf>
    <xf numFmtId="4" fontId="9" fillId="0" borderId="0" xfId="0" applyNumberFormat="1" applyFont="1" applyAlignment="1">
      <alignment horizontal="right"/>
    </xf>
    <xf numFmtId="0" fontId="4" fillId="0" borderId="0" xfId="0" applyFont="1" applyAlignment="1"/>
    <xf numFmtId="49" fontId="2" fillId="2" borderId="0" xfId="1" applyNumberFormat="1" applyFont="1" applyFill="1" applyBorder="1" applyAlignment="1">
      <alignment vertical="center" wrapText="1"/>
    </xf>
    <xf numFmtId="49" fontId="3" fillId="4" borderId="0" xfId="1" applyNumberFormat="1" applyFont="1" applyFill="1" applyBorder="1" applyAlignment="1">
      <alignment vertical="center" wrapText="1"/>
    </xf>
    <xf numFmtId="49" fontId="2" fillId="5" borderId="0" xfId="1" applyNumberFormat="1" applyFont="1" applyFill="1" applyBorder="1" applyAlignment="1">
      <alignment vertical="center" wrapText="1"/>
    </xf>
    <xf numFmtId="49" fontId="2" fillId="4" borderId="0" xfId="1" applyNumberFormat="1" applyFont="1" applyFill="1" applyBorder="1" applyAlignment="1">
      <alignment vertical="center" wrapText="1"/>
    </xf>
    <xf numFmtId="49" fontId="5" fillId="3" borderId="0" xfId="1" applyNumberFormat="1" applyFont="1" applyFill="1" applyBorder="1" applyAlignment="1">
      <alignment vertical="center" wrapText="1"/>
    </xf>
    <xf numFmtId="49" fontId="5" fillId="2" borderId="0" xfId="1" applyNumberFormat="1" applyFont="1" applyFill="1" applyBorder="1" applyAlignment="1">
      <alignment vertical="center" wrapText="1"/>
    </xf>
    <xf numFmtId="4" fontId="3" fillId="3" borderId="0" xfId="1" applyNumberFormat="1" applyFont="1" applyFill="1" applyBorder="1" applyAlignment="1">
      <alignment horizontal="center" vertical="center"/>
    </xf>
    <xf numFmtId="4" fontId="3" fillId="3" borderId="0" xfId="1" applyNumberFormat="1" applyFont="1" applyFill="1" applyBorder="1" applyAlignment="1">
      <alignment horizontal="right" vertical="center"/>
    </xf>
    <xf numFmtId="49" fontId="3" fillId="3" borderId="0" xfId="1" applyNumberFormat="1" applyFont="1" applyFill="1" applyBorder="1" applyAlignment="1">
      <alignment horizontal="center" vertical="center"/>
    </xf>
    <xf numFmtId="49" fontId="3" fillId="3" borderId="0" xfId="1" applyNumberFormat="1" applyFont="1" applyFill="1" applyBorder="1" applyAlignment="1">
      <alignment vertical="center" wrapText="1"/>
    </xf>
    <xf numFmtId="49" fontId="16" fillId="6" borderId="0" xfId="1" applyNumberFormat="1" applyFont="1" applyFill="1" applyBorder="1" applyAlignment="1">
      <alignment horizontal="center" vertical="center"/>
    </xf>
    <xf numFmtId="49" fontId="16" fillId="6" borderId="0" xfId="1" applyNumberFormat="1" applyFont="1" applyFill="1" applyBorder="1" applyAlignment="1">
      <alignment horizontal="left" vertical="center" wrapText="1"/>
    </xf>
    <xf numFmtId="49" fontId="16" fillId="6" borderId="0" xfId="1" applyNumberFormat="1" applyFont="1" applyFill="1" applyBorder="1" applyAlignment="1">
      <alignment vertical="center" wrapText="1"/>
    </xf>
    <xf numFmtId="4" fontId="16" fillId="6" borderId="0" xfId="1" applyNumberFormat="1" applyFont="1" applyFill="1" applyBorder="1" applyAlignment="1">
      <alignment vertical="center"/>
    </xf>
    <xf numFmtId="4" fontId="16" fillId="6" borderId="0" xfId="1" applyNumberFormat="1" applyFont="1" applyFill="1" applyBorder="1" applyAlignment="1">
      <alignment horizontal="right" vertical="center"/>
    </xf>
    <xf numFmtId="49" fontId="3" fillId="3" borderId="0" xfId="1" applyNumberFormat="1" applyFont="1" applyFill="1" applyBorder="1" applyAlignment="1">
      <alignment horizontal="center" vertical="center"/>
    </xf>
    <xf numFmtId="49" fontId="3" fillId="3" borderId="0" xfId="1" applyNumberFormat="1" applyFont="1" applyFill="1" applyBorder="1" applyAlignment="1">
      <alignment vertical="center" wrapText="1"/>
    </xf>
    <xf numFmtId="4" fontId="3" fillId="3" borderId="0" xfId="1" applyNumberFormat="1" applyFont="1" applyFill="1" applyBorder="1" applyAlignment="1">
      <alignment horizontal="right" vertical="center"/>
    </xf>
    <xf numFmtId="4" fontId="3" fillId="3" borderId="0" xfId="1" applyNumberFormat="1" applyFont="1" applyFill="1" applyBorder="1" applyAlignment="1">
      <alignment horizontal="center" vertical="center"/>
    </xf>
    <xf numFmtId="0" fontId="7" fillId="4" borderId="0" xfId="1" applyFont="1" applyFill="1" applyAlignment="1" applyProtection="1">
      <alignment horizontal="center" vertical="top" wrapText="1"/>
      <protection locked="0"/>
    </xf>
    <xf numFmtId="49" fontId="3" fillId="3" borderId="0" xfId="1" applyNumberFormat="1" applyFont="1" applyFill="1" applyAlignment="1">
      <alignment horizontal="center" vertical="center"/>
    </xf>
    <xf numFmtId="49" fontId="3" fillId="3" borderId="0" xfId="1" applyNumberFormat="1" applyFont="1" applyFill="1" applyAlignment="1">
      <alignment horizontal="left" vertical="center" wrapText="1"/>
    </xf>
    <xf numFmtId="49" fontId="3" fillId="7" borderId="0" xfId="1" applyNumberFormat="1" applyFont="1" applyFill="1" applyAlignment="1">
      <alignment horizontal="left" vertical="center" wrapText="1"/>
    </xf>
    <xf numFmtId="4" fontId="3" fillId="3" borderId="0" xfId="1" applyNumberFormat="1" applyFont="1" applyFill="1" applyAlignment="1">
      <alignment vertical="center"/>
    </xf>
    <xf numFmtId="4" fontId="5" fillId="3" borderId="0" xfId="1" applyNumberFormat="1" applyFont="1" applyFill="1" applyAlignment="1">
      <alignment vertical="center"/>
    </xf>
    <xf numFmtId="4" fontId="3" fillId="4" borderId="0" xfId="1" applyNumberFormat="1" applyFont="1" applyFill="1" applyAlignment="1">
      <alignment vertical="center"/>
    </xf>
    <xf numFmtId="49" fontId="3" fillId="4" borderId="0" xfId="1" applyNumberFormat="1" applyFont="1" applyFill="1" applyAlignment="1">
      <alignment horizontal="center" vertical="center"/>
    </xf>
    <xf numFmtId="49" fontId="3" fillId="4" borderId="0" xfId="1" applyNumberFormat="1" applyFont="1" applyFill="1" applyAlignment="1">
      <alignment horizontal="left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2" fillId="4" borderId="0" xfId="0" applyFont="1" applyFill="1" applyAlignment="1">
      <alignment horizontal="center"/>
    </xf>
    <xf numFmtId="0" fontId="17" fillId="0" borderId="0" xfId="0" applyFont="1"/>
    <xf numFmtId="0" fontId="18" fillId="4" borderId="0" xfId="0" applyFont="1" applyFill="1"/>
    <xf numFmtId="4" fontId="18" fillId="4" borderId="0" xfId="0" applyNumberFormat="1" applyFont="1" applyFill="1"/>
    <xf numFmtId="0" fontId="2" fillId="4" borderId="0" xfId="1" applyFont="1" applyFill="1" applyAlignment="1" applyProtection="1">
      <alignment vertical="top" wrapText="1"/>
      <protection locked="0"/>
    </xf>
    <xf numFmtId="2" fontId="2" fillId="4" borderId="0" xfId="1" applyNumberFormat="1" applyFont="1" applyFill="1" applyAlignment="1" applyProtection="1">
      <alignment horizontal="right"/>
      <protection locked="0"/>
    </xf>
    <xf numFmtId="2" fontId="2" fillId="4" borderId="0" xfId="1" applyNumberFormat="1" applyFont="1" applyFill="1" applyProtection="1">
      <protection locked="0"/>
    </xf>
    <xf numFmtId="2" fontId="2" fillId="4" borderId="0" xfId="2" applyNumberFormat="1" applyFont="1" applyFill="1" applyAlignment="1" applyProtection="1">
      <alignment horizontal="right"/>
      <protection locked="0"/>
    </xf>
    <xf numFmtId="0" fontId="19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</cellXfs>
  <cellStyles count="3">
    <cellStyle name="Normalno" xfId="0" builtinId="0"/>
    <cellStyle name="Normalno 2" xfId="1" xr:uid="{00000000-0005-0000-0000-000001000000}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4"/>
  <sheetViews>
    <sheetView tabSelected="1" topLeftCell="A289" zoomScale="106" zoomScaleNormal="106" workbookViewId="0">
      <selection activeCell="B303" sqref="B303:F305"/>
    </sheetView>
  </sheetViews>
  <sheetFormatPr defaultRowHeight="15" x14ac:dyDescent="0.25"/>
  <cols>
    <col min="1" max="1" width="12.28515625" style="3" customWidth="1"/>
    <col min="2" max="2" width="30.140625" style="3" customWidth="1"/>
    <col min="3" max="3" width="6.7109375" style="79" customWidth="1"/>
    <col min="4" max="4" width="11.42578125" style="3" customWidth="1"/>
    <col min="5" max="5" width="13" style="3" customWidth="1"/>
    <col min="6" max="6" width="12.140625" style="65" customWidth="1"/>
    <col min="7" max="7" width="12.42578125" style="75" customWidth="1"/>
    <col min="8" max="8" width="13.7109375" style="75" customWidth="1"/>
    <col min="9" max="9" width="13.42578125" style="75" customWidth="1"/>
    <col min="10" max="10" width="12.28515625" style="75" customWidth="1"/>
    <col min="11" max="11" width="12.7109375" style="75" customWidth="1"/>
    <col min="12" max="16384" width="9.140625" style="3"/>
  </cols>
  <sheetData>
    <row r="1" spans="1:12" x14ac:dyDescent="0.25">
      <c r="B1" s="37" t="s">
        <v>702</v>
      </c>
    </row>
    <row r="2" spans="1:12" ht="26.25" customHeight="1" x14ac:dyDescent="0.25">
      <c r="A2" s="36"/>
      <c r="B2" s="36"/>
      <c r="C2" s="36"/>
      <c r="D2" s="36"/>
      <c r="E2" s="36"/>
      <c r="F2" s="66"/>
      <c r="G2" s="76"/>
      <c r="H2" s="76"/>
      <c r="I2" s="76"/>
      <c r="J2" s="76"/>
      <c r="K2" s="76"/>
    </row>
    <row r="3" spans="1:12" s="1" customFormat="1" ht="31.5" customHeight="1" x14ac:dyDescent="0.25">
      <c r="A3" s="4"/>
      <c r="B3" s="4"/>
      <c r="C3" s="4"/>
      <c r="D3" s="5" t="s">
        <v>658</v>
      </c>
      <c r="E3" s="5" t="s">
        <v>691</v>
      </c>
      <c r="F3" s="118" t="s">
        <v>659</v>
      </c>
      <c r="G3" s="5" t="s">
        <v>688</v>
      </c>
      <c r="H3" s="5" t="s">
        <v>686</v>
      </c>
      <c r="I3" s="5" t="s">
        <v>689</v>
      </c>
      <c r="J3" s="5" t="s">
        <v>687</v>
      </c>
      <c r="K3" s="5" t="s">
        <v>690</v>
      </c>
    </row>
    <row r="4" spans="1:12" s="21" customFormat="1" ht="24.75" customHeight="1" x14ac:dyDescent="0.25">
      <c r="A4" s="23" t="s">
        <v>251</v>
      </c>
      <c r="B4" s="23" t="s">
        <v>252</v>
      </c>
      <c r="C4" s="23"/>
      <c r="D4" s="24">
        <f>SUM(D5+D15+D256+D296)</f>
        <v>10734000</v>
      </c>
      <c r="E4" s="24">
        <f>SUM(E5+E15+E256+E296)</f>
        <v>1424646.6255225961</v>
      </c>
      <c r="F4" s="67">
        <f>SUM(F5+F15+F256+F296)</f>
        <v>15670450</v>
      </c>
      <c r="G4" s="67">
        <f>SUM(F4/7.5345)</f>
        <v>2079826.1331209766</v>
      </c>
      <c r="H4" s="67">
        <f>SUM(H5+H15+H256+H296)</f>
        <v>16292950</v>
      </c>
      <c r="I4" s="67">
        <f>SUM(I5+I15+I256+I296)</f>
        <v>2162446.0813590814</v>
      </c>
      <c r="J4" s="67">
        <f>SUM(J5+J15+J256+J296)</f>
        <v>16163950</v>
      </c>
      <c r="K4" s="67">
        <f>SUM(K5+K15+K256+K296)</f>
        <v>2145324.8390735947</v>
      </c>
    </row>
    <row r="5" spans="1:12" s="20" customFormat="1" ht="21.75" customHeight="1" x14ac:dyDescent="0.25">
      <c r="A5" s="23" t="s">
        <v>253</v>
      </c>
      <c r="B5" s="23" t="s">
        <v>254</v>
      </c>
      <c r="C5" s="23"/>
      <c r="D5" s="24">
        <f t="shared" ref="D5:K5" si="0">SUM(D6)</f>
        <v>410000</v>
      </c>
      <c r="E5" s="24">
        <f t="shared" si="0"/>
        <v>54416.351449996677</v>
      </c>
      <c r="F5" s="67">
        <f t="shared" si="0"/>
        <v>450000</v>
      </c>
      <c r="G5" s="67">
        <f>SUM(F5/7.5345)</f>
        <v>59725.263786581723</v>
      </c>
      <c r="H5" s="67">
        <f t="shared" si="0"/>
        <v>440000</v>
      </c>
      <c r="I5" s="67">
        <f t="shared" si="0"/>
        <v>58398.03570243546</v>
      </c>
      <c r="J5" s="67">
        <f t="shared" si="0"/>
        <v>470000</v>
      </c>
      <c r="K5" s="67">
        <f t="shared" si="0"/>
        <v>62379.719954874243</v>
      </c>
    </row>
    <row r="6" spans="1:12" s="1" customFormat="1" ht="32.25" customHeight="1" x14ac:dyDescent="0.25">
      <c r="A6" s="6" t="s">
        <v>105</v>
      </c>
      <c r="B6" s="7" t="s">
        <v>106</v>
      </c>
      <c r="C6" s="80" t="s">
        <v>355</v>
      </c>
      <c r="D6" s="15">
        <f>SUM(D7+D11+D13)</f>
        <v>410000</v>
      </c>
      <c r="E6" s="15">
        <f>SUM(E7+E11+E13)</f>
        <v>54416.351449996677</v>
      </c>
      <c r="F6" s="68">
        <f t="shared" ref="F6:H6" si="1">SUM(F7+F11+F13)</f>
        <v>450000</v>
      </c>
      <c r="G6" s="108">
        <f>SUM(F6/7.5345)</f>
        <v>59725.263786581723</v>
      </c>
      <c r="H6" s="68">
        <f t="shared" si="1"/>
        <v>440000</v>
      </c>
      <c r="I6" s="68">
        <f>SUM(I7+I11+I13)</f>
        <v>58398.03570243546</v>
      </c>
      <c r="J6" s="68">
        <f t="shared" ref="J6" si="2">SUM(J7+J11+J13)</f>
        <v>470000</v>
      </c>
      <c r="K6" s="68">
        <f>SUM(K7+K11+K13)</f>
        <v>62379.719954874243</v>
      </c>
    </row>
    <row r="7" spans="1:12" s="1" customFormat="1" ht="24" customHeight="1" x14ac:dyDescent="0.25">
      <c r="A7" s="8" t="s">
        <v>34</v>
      </c>
      <c r="B7" s="9" t="s">
        <v>107</v>
      </c>
      <c r="C7" s="81" t="s">
        <v>355</v>
      </c>
      <c r="D7" s="16">
        <f t="shared" ref="D7" si="3">SUM(D8:D10)</f>
        <v>360000</v>
      </c>
      <c r="E7" s="16">
        <f t="shared" ref="E7:G7" si="4">SUM(E8:E10)</f>
        <v>47780.211029265374</v>
      </c>
      <c r="F7" s="69">
        <f t="shared" ref="F7:I7" si="5">SUM(F8:F10)</f>
        <v>420000</v>
      </c>
      <c r="G7" s="69">
        <f t="shared" si="4"/>
        <v>55743.57953414294</v>
      </c>
      <c r="H7" s="69">
        <f t="shared" si="5"/>
        <v>420000</v>
      </c>
      <c r="I7" s="69">
        <f t="shared" si="5"/>
        <v>55743.57953414294</v>
      </c>
      <c r="J7" s="69">
        <f t="shared" ref="J7:K7" si="6">SUM(J8:J10)</f>
        <v>420000</v>
      </c>
      <c r="K7" s="69">
        <f t="shared" si="6"/>
        <v>55743.57953414294</v>
      </c>
    </row>
    <row r="8" spans="1:12" s="1" customFormat="1" ht="15" customHeight="1" x14ac:dyDescent="0.25">
      <c r="A8" s="88" t="s">
        <v>109</v>
      </c>
      <c r="B8" s="11" t="s">
        <v>111</v>
      </c>
      <c r="C8" s="89" t="s">
        <v>356</v>
      </c>
      <c r="D8" s="17">
        <v>90000</v>
      </c>
      <c r="E8" s="17">
        <f>SUM(D8)/7.5345</f>
        <v>11945.052757316344</v>
      </c>
      <c r="F8" s="87">
        <v>100000</v>
      </c>
      <c r="G8" s="87">
        <f>SUM(F8)/7.5345</f>
        <v>13272.280841462605</v>
      </c>
      <c r="H8" s="87">
        <v>100000</v>
      </c>
      <c r="I8" s="87">
        <f>SUM(H8)/7.5345</f>
        <v>13272.280841462605</v>
      </c>
      <c r="J8" s="87">
        <v>100000</v>
      </c>
      <c r="K8" s="87">
        <f>SUM(J8)/7.5345</f>
        <v>13272.280841462605</v>
      </c>
    </row>
    <row r="9" spans="1:12" s="1" customFormat="1" ht="15" customHeight="1" x14ac:dyDescent="0.25">
      <c r="A9" s="88" t="s">
        <v>109</v>
      </c>
      <c r="B9" s="11" t="s">
        <v>592</v>
      </c>
      <c r="C9" s="89" t="s">
        <v>357</v>
      </c>
      <c r="D9" s="17">
        <v>250000</v>
      </c>
      <c r="E9" s="17">
        <f t="shared" ref="E9:G10" si="7">SUM(D9)/7.5345</f>
        <v>33180.702103656513</v>
      </c>
      <c r="F9" s="87">
        <v>300000</v>
      </c>
      <c r="G9" s="87">
        <f t="shared" si="7"/>
        <v>39816.842524387816</v>
      </c>
      <c r="H9" s="87">
        <v>300000</v>
      </c>
      <c r="I9" s="87">
        <f t="shared" ref="I9" si="8">SUM(H9)/7.5345</f>
        <v>39816.842524387816</v>
      </c>
      <c r="J9" s="87">
        <v>300000</v>
      </c>
      <c r="K9" s="87">
        <f t="shared" ref="K9" si="9">SUM(J9)/7.5345</f>
        <v>39816.842524387816</v>
      </c>
    </row>
    <row r="10" spans="1:12" s="1" customFormat="1" ht="15" customHeight="1" x14ac:dyDescent="0.25">
      <c r="A10" s="88" t="s">
        <v>42</v>
      </c>
      <c r="B10" s="11" t="s">
        <v>112</v>
      </c>
      <c r="C10" s="89" t="s">
        <v>358</v>
      </c>
      <c r="D10" s="17">
        <v>20000</v>
      </c>
      <c r="E10" s="17">
        <f t="shared" si="7"/>
        <v>2654.4561682925209</v>
      </c>
      <c r="F10" s="87">
        <v>20000</v>
      </c>
      <c r="G10" s="87">
        <f t="shared" si="7"/>
        <v>2654.4561682925209</v>
      </c>
      <c r="H10" s="87">
        <v>20000</v>
      </c>
      <c r="I10" s="87">
        <f t="shared" ref="I10" si="10">SUM(H10)/7.5345</f>
        <v>2654.4561682925209</v>
      </c>
      <c r="J10" s="87">
        <v>20000</v>
      </c>
      <c r="K10" s="87">
        <f t="shared" ref="K10" si="11">SUM(J10)/7.5345</f>
        <v>2654.4561682925209</v>
      </c>
    </row>
    <row r="11" spans="1:12" s="1" customFormat="1" ht="16.5" customHeight="1" x14ac:dyDescent="0.25">
      <c r="A11" s="8" t="s">
        <v>34</v>
      </c>
      <c r="B11" s="9" t="s">
        <v>108</v>
      </c>
      <c r="C11" s="81" t="s">
        <v>355</v>
      </c>
      <c r="D11" s="16">
        <f t="shared" ref="D11:K11" si="12">SUM(D12)</f>
        <v>50000</v>
      </c>
      <c r="E11" s="16">
        <f t="shared" si="12"/>
        <v>6636.1404207313026</v>
      </c>
      <c r="F11" s="69">
        <f t="shared" si="12"/>
        <v>20000</v>
      </c>
      <c r="G11" s="69">
        <f t="shared" si="12"/>
        <v>2654.4561682925209</v>
      </c>
      <c r="H11" s="69">
        <f t="shared" si="12"/>
        <v>20000</v>
      </c>
      <c r="I11" s="69">
        <f t="shared" si="12"/>
        <v>2654.4561682925209</v>
      </c>
      <c r="J11" s="69">
        <f t="shared" si="12"/>
        <v>50000</v>
      </c>
      <c r="K11" s="69">
        <f t="shared" si="12"/>
        <v>6636.1404207313026</v>
      </c>
    </row>
    <row r="12" spans="1:12" s="1" customFormat="1" ht="20.25" customHeight="1" x14ac:dyDescent="0.25">
      <c r="A12" s="88" t="s">
        <v>110</v>
      </c>
      <c r="B12" s="11" t="s">
        <v>113</v>
      </c>
      <c r="C12" s="89" t="s">
        <v>359</v>
      </c>
      <c r="D12" s="17">
        <v>50000</v>
      </c>
      <c r="E12" s="17">
        <f>SUM(D12)/7.5345</f>
        <v>6636.1404207313026</v>
      </c>
      <c r="F12" s="87">
        <v>20000</v>
      </c>
      <c r="G12" s="87">
        <f>SUM(F12)/7.5345</f>
        <v>2654.4561682925209</v>
      </c>
      <c r="H12" s="87">
        <v>20000</v>
      </c>
      <c r="I12" s="87">
        <f>SUM(H12)/7.5345</f>
        <v>2654.4561682925209</v>
      </c>
      <c r="J12" s="87">
        <v>50000</v>
      </c>
      <c r="K12" s="87">
        <f>SUM(J12)/7.5345</f>
        <v>6636.1404207313026</v>
      </c>
      <c r="L12" s="117"/>
    </row>
    <row r="13" spans="1:12" s="2" customFormat="1" ht="21.75" customHeight="1" x14ac:dyDescent="0.25">
      <c r="A13" s="8" t="s">
        <v>344</v>
      </c>
      <c r="B13" s="10" t="s">
        <v>345</v>
      </c>
      <c r="C13" s="81" t="s">
        <v>355</v>
      </c>
      <c r="D13" s="16">
        <f t="shared" ref="D13:K13" si="13">SUM(D14)</f>
        <v>0</v>
      </c>
      <c r="E13" s="16">
        <f t="shared" si="13"/>
        <v>0</v>
      </c>
      <c r="F13" s="69">
        <f t="shared" si="13"/>
        <v>10000</v>
      </c>
      <c r="G13" s="69">
        <f t="shared" si="13"/>
        <v>1327.2280841462605</v>
      </c>
      <c r="H13" s="69">
        <f t="shared" si="13"/>
        <v>0</v>
      </c>
      <c r="I13" s="69">
        <f t="shared" si="13"/>
        <v>0</v>
      </c>
      <c r="J13" s="69">
        <f t="shared" si="13"/>
        <v>0</v>
      </c>
      <c r="K13" s="69">
        <f t="shared" si="13"/>
        <v>0</v>
      </c>
    </row>
    <row r="14" spans="1:12" s="1" customFormat="1" ht="20.25" customHeight="1" x14ac:dyDescent="0.25">
      <c r="A14" s="88" t="s">
        <v>344</v>
      </c>
      <c r="B14" s="11" t="s">
        <v>343</v>
      </c>
      <c r="C14" s="89" t="s">
        <v>360</v>
      </c>
      <c r="D14" s="17">
        <v>0</v>
      </c>
      <c r="E14" s="17">
        <f>SUM(D14)/7.5345</f>
        <v>0</v>
      </c>
      <c r="F14" s="87">
        <v>10000</v>
      </c>
      <c r="G14" s="87">
        <f>SUM(F14)/7.5345</f>
        <v>1327.2280841462605</v>
      </c>
      <c r="H14" s="87">
        <v>0</v>
      </c>
      <c r="I14" s="87">
        <f>SUM(H14)/7.5345</f>
        <v>0</v>
      </c>
      <c r="J14" s="87">
        <v>0</v>
      </c>
      <c r="K14" s="87">
        <f>SUM(J14)/7.5345</f>
        <v>0</v>
      </c>
    </row>
    <row r="15" spans="1:12" s="19" customFormat="1" ht="26.25" customHeight="1" x14ac:dyDescent="0.25">
      <c r="A15" s="38" t="s">
        <v>255</v>
      </c>
      <c r="B15" s="39" t="s">
        <v>256</v>
      </c>
      <c r="C15" s="82"/>
      <c r="D15" s="40">
        <f>SUM(D16+D76+D106+D167+D178+D196+D211+D221+D227+D233)</f>
        <v>9197700</v>
      </c>
      <c r="E15" s="40">
        <f>SUM(E16+E76+E106+E167+E178+E196+E211+E221+E227+E233)</f>
        <v>1220744.5749552059</v>
      </c>
      <c r="F15" s="70">
        <f>SUM(F16+F76+F106+F167+F178+F196+F211+F221+F227+F233)</f>
        <v>12171950</v>
      </c>
      <c r="G15" s="77">
        <f>SUM(G16+G76+G106+G167+G178+G196+G211+G221+G227+G233)</f>
        <v>1615495.3878824075</v>
      </c>
      <c r="H15" s="77">
        <f>SUM(H16+H76+H106+H167+H178+H196+H211+H221+H227+H233)</f>
        <v>14504450</v>
      </c>
      <c r="I15" s="77">
        <f>SUM(I16+I76+I106+I167+I178+I196+I211+I221+I227+I233)</f>
        <v>1925071.3385095228</v>
      </c>
      <c r="J15" s="77">
        <f>SUM(J16+J76+J106+J167+J178+J196+J211+J221+J227+J233)</f>
        <v>14295450</v>
      </c>
      <c r="K15" s="77">
        <f>SUM(K16+K76+K106+K167+K178+K196+K211+K221+K227+K233)</f>
        <v>1897332.2715508661</v>
      </c>
    </row>
    <row r="16" spans="1:12" s="1" customFormat="1" ht="20.25" customHeight="1" x14ac:dyDescent="0.25">
      <c r="A16" s="6" t="s">
        <v>2</v>
      </c>
      <c r="B16" s="7" t="s">
        <v>4</v>
      </c>
      <c r="C16" s="80" t="s">
        <v>355</v>
      </c>
      <c r="D16" s="15">
        <f t="shared" ref="D16:K16" si="14">SUM(D17+D29+D67+D70)</f>
        <v>2196700</v>
      </c>
      <c r="E16" s="15">
        <f t="shared" si="14"/>
        <v>291552.19324440905</v>
      </c>
      <c r="F16" s="68">
        <f t="shared" si="14"/>
        <v>2826750</v>
      </c>
      <c r="G16" s="68">
        <f>SUM(G17+G29+G67+G70)</f>
        <v>375174.19868604414</v>
      </c>
      <c r="H16" s="68">
        <f t="shared" si="14"/>
        <v>2274950</v>
      </c>
      <c r="I16" s="68">
        <f t="shared" si="14"/>
        <v>301937.75300285354</v>
      </c>
      <c r="J16" s="68">
        <f t="shared" si="14"/>
        <v>2199950</v>
      </c>
      <c r="K16" s="68">
        <f t="shared" si="14"/>
        <v>291983.54237175651</v>
      </c>
    </row>
    <row r="17" spans="1:11" s="1" customFormat="1" ht="25.5" customHeight="1" x14ac:dyDescent="0.25">
      <c r="A17" s="8" t="s">
        <v>34</v>
      </c>
      <c r="B17" s="9" t="s">
        <v>243</v>
      </c>
      <c r="C17" s="81" t="s">
        <v>355</v>
      </c>
      <c r="D17" s="46">
        <f t="shared" ref="D17:K17" si="15">SUM(D18:D28)</f>
        <v>920000</v>
      </c>
      <c r="E17" s="46">
        <f t="shared" si="15"/>
        <v>122104.98374145596</v>
      </c>
      <c r="F17" s="71">
        <f t="shared" si="15"/>
        <v>1158750</v>
      </c>
      <c r="G17" s="71">
        <f t="shared" si="15"/>
        <v>153792.55425044789</v>
      </c>
      <c r="H17" s="71">
        <f t="shared" si="15"/>
        <v>1158750</v>
      </c>
      <c r="I17" s="71">
        <f t="shared" si="15"/>
        <v>153792.55425044789</v>
      </c>
      <c r="J17" s="71">
        <f t="shared" si="15"/>
        <v>1158750</v>
      </c>
      <c r="K17" s="71">
        <f t="shared" si="15"/>
        <v>153792.55425044789</v>
      </c>
    </row>
    <row r="18" spans="1:11" s="1" customFormat="1" ht="15" customHeight="1" x14ac:dyDescent="0.25">
      <c r="A18" s="88" t="s">
        <v>47</v>
      </c>
      <c r="B18" s="11" t="s">
        <v>3</v>
      </c>
      <c r="C18" s="89" t="s">
        <v>361</v>
      </c>
      <c r="D18" s="17">
        <v>620000</v>
      </c>
      <c r="E18" s="17">
        <f t="shared" ref="E18:K28" si="16">SUM(D18)/7.5345</f>
        <v>82288.141217068143</v>
      </c>
      <c r="F18" s="87">
        <v>800000</v>
      </c>
      <c r="G18" s="87">
        <f t="shared" si="16"/>
        <v>106178.24673170084</v>
      </c>
      <c r="H18" s="87">
        <v>800000</v>
      </c>
      <c r="I18" s="87">
        <f t="shared" si="16"/>
        <v>106178.24673170084</v>
      </c>
      <c r="J18" s="87">
        <v>800000</v>
      </c>
      <c r="K18" s="87">
        <f t="shared" si="16"/>
        <v>106178.24673170084</v>
      </c>
    </row>
    <row r="19" spans="1:11" s="1" customFormat="1" ht="15" customHeight="1" x14ac:dyDescent="0.25">
      <c r="A19" s="88" t="s">
        <v>114</v>
      </c>
      <c r="B19" s="11" t="s">
        <v>115</v>
      </c>
      <c r="C19" s="89" t="s">
        <v>362</v>
      </c>
      <c r="D19" s="17">
        <v>60000</v>
      </c>
      <c r="E19" s="17">
        <f t="shared" si="16"/>
        <v>7963.3685048775624</v>
      </c>
      <c r="F19" s="87">
        <v>70000</v>
      </c>
      <c r="G19" s="87">
        <f t="shared" si="16"/>
        <v>9290.596589023824</v>
      </c>
      <c r="H19" s="87">
        <v>70000</v>
      </c>
      <c r="I19" s="87">
        <f t="shared" si="16"/>
        <v>9290.596589023824</v>
      </c>
      <c r="J19" s="87">
        <v>70000</v>
      </c>
      <c r="K19" s="87">
        <f t="shared" si="16"/>
        <v>9290.596589023824</v>
      </c>
    </row>
    <row r="20" spans="1:11" s="1" customFormat="1" ht="15" customHeight="1" x14ac:dyDescent="0.25">
      <c r="A20" s="88" t="s">
        <v>116</v>
      </c>
      <c r="B20" s="11" t="s">
        <v>117</v>
      </c>
      <c r="C20" s="89" t="s">
        <v>363</v>
      </c>
      <c r="D20" s="17">
        <v>0</v>
      </c>
      <c r="E20" s="17">
        <f t="shared" si="16"/>
        <v>0</v>
      </c>
      <c r="F20" s="87">
        <v>750</v>
      </c>
      <c r="G20" s="87">
        <f t="shared" si="16"/>
        <v>99.54210631096953</v>
      </c>
      <c r="H20" s="87">
        <v>750</v>
      </c>
      <c r="I20" s="87">
        <f t="shared" si="16"/>
        <v>99.54210631096953</v>
      </c>
      <c r="J20" s="87">
        <v>750</v>
      </c>
      <c r="K20" s="87">
        <f t="shared" si="16"/>
        <v>99.54210631096953</v>
      </c>
    </row>
    <row r="21" spans="1:11" s="1" customFormat="1" ht="15" customHeight="1" x14ac:dyDescent="0.25">
      <c r="A21" s="88" t="s">
        <v>49</v>
      </c>
      <c r="B21" s="11" t="s">
        <v>631</v>
      </c>
      <c r="C21" s="89" t="s">
        <v>364</v>
      </c>
      <c r="D21" s="17">
        <v>50000</v>
      </c>
      <c r="E21" s="17">
        <f t="shared" si="16"/>
        <v>6636.1404207313026</v>
      </c>
      <c r="F21" s="87">
        <v>50000</v>
      </c>
      <c r="G21" s="87">
        <f t="shared" si="16"/>
        <v>6636.1404207313026</v>
      </c>
      <c r="H21" s="87">
        <v>50000</v>
      </c>
      <c r="I21" s="87">
        <f t="shared" si="16"/>
        <v>6636.1404207313026</v>
      </c>
      <c r="J21" s="87">
        <v>50000</v>
      </c>
      <c r="K21" s="87">
        <f t="shared" si="16"/>
        <v>6636.1404207313026</v>
      </c>
    </row>
    <row r="22" spans="1:11" s="1" customFormat="1" ht="15" customHeight="1" x14ac:dyDescent="0.25">
      <c r="A22" s="88" t="s">
        <v>50</v>
      </c>
      <c r="B22" s="11" t="s">
        <v>58</v>
      </c>
      <c r="C22" s="89" t="s">
        <v>365</v>
      </c>
      <c r="D22" s="17">
        <v>102000</v>
      </c>
      <c r="E22" s="17">
        <f t="shared" si="16"/>
        <v>13537.726458291856</v>
      </c>
      <c r="F22" s="87">
        <v>150000</v>
      </c>
      <c r="G22" s="87">
        <f t="shared" si="16"/>
        <v>19908.421262193908</v>
      </c>
      <c r="H22" s="87">
        <v>150000</v>
      </c>
      <c r="I22" s="87">
        <f t="shared" si="16"/>
        <v>19908.421262193908</v>
      </c>
      <c r="J22" s="87">
        <v>150000</v>
      </c>
      <c r="K22" s="87">
        <f t="shared" si="16"/>
        <v>19908.421262193908</v>
      </c>
    </row>
    <row r="23" spans="1:11" s="1" customFormat="1" ht="18" customHeight="1" x14ac:dyDescent="0.25">
      <c r="A23" s="88" t="s">
        <v>53</v>
      </c>
      <c r="B23" s="11" t="s">
        <v>59</v>
      </c>
      <c r="C23" s="89" t="s">
        <v>366</v>
      </c>
      <c r="D23" s="17">
        <v>80000</v>
      </c>
      <c r="E23" s="17">
        <f t="shared" si="16"/>
        <v>10617.824673170084</v>
      </c>
      <c r="F23" s="87">
        <v>80000</v>
      </c>
      <c r="G23" s="87">
        <f t="shared" si="16"/>
        <v>10617.824673170084</v>
      </c>
      <c r="H23" s="87">
        <v>80000</v>
      </c>
      <c r="I23" s="87">
        <f t="shared" si="16"/>
        <v>10617.824673170084</v>
      </c>
      <c r="J23" s="87">
        <v>80000</v>
      </c>
      <c r="K23" s="87">
        <f t="shared" si="16"/>
        <v>10617.824673170084</v>
      </c>
    </row>
    <row r="24" spans="1:11" s="1" customFormat="1" ht="20.25" customHeight="1" x14ac:dyDescent="0.25">
      <c r="A24" s="88" t="s">
        <v>118</v>
      </c>
      <c r="B24" s="11" t="s">
        <v>120</v>
      </c>
      <c r="C24" s="89" t="s">
        <v>367</v>
      </c>
      <c r="D24" s="17">
        <v>6000</v>
      </c>
      <c r="E24" s="17">
        <f t="shared" si="16"/>
        <v>796.33685048775624</v>
      </c>
      <c r="F24" s="87">
        <v>6000</v>
      </c>
      <c r="G24" s="87">
        <f t="shared" si="16"/>
        <v>796.33685048775624</v>
      </c>
      <c r="H24" s="87">
        <v>6000</v>
      </c>
      <c r="I24" s="87">
        <f t="shared" si="16"/>
        <v>796.33685048775624</v>
      </c>
      <c r="J24" s="87">
        <v>6000</v>
      </c>
      <c r="K24" s="87">
        <f t="shared" si="16"/>
        <v>796.33685048775624</v>
      </c>
    </row>
    <row r="25" spans="1:11" s="1" customFormat="1" ht="20.25" customHeight="1" x14ac:dyDescent="0.25">
      <c r="A25" s="88" t="s">
        <v>119</v>
      </c>
      <c r="B25" s="11" t="s">
        <v>121</v>
      </c>
      <c r="C25" s="89" t="s">
        <v>368</v>
      </c>
      <c r="D25" s="17">
        <v>2000</v>
      </c>
      <c r="E25" s="17">
        <f t="shared" si="16"/>
        <v>265.44561682925212</v>
      </c>
      <c r="F25" s="87">
        <v>2000</v>
      </c>
      <c r="G25" s="87">
        <f t="shared" si="16"/>
        <v>265.44561682925212</v>
      </c>
      <c r="H25" s="87">
        <v>2000</v>
      </c>
      <c r="I25" s="87">
        <f t="shared" si="16"/>
        <v>265.44561682925212</v>
      </c>
      <c r="J25" s="87">
        <v>2000</v>
      </c>
      <c r="K25" s="87">
        <f t="shared" si="16"/>
        <v>265.44561682925212</v>
      </c>
    </row>
    <row r="26" spans="1:11" s="1" customFormat="1" ht="18.75" customHeight="1" x14ac:dyDescent="0.25">
      <c r="A26" s="88" t="s">
        <v>338</v>
      </c>
      <c r="B26" s="11" t="s">
        <v>321</v>
      </c>
      <c r="C26" s="89" t="s">
        <v>369</v>
      </c>
      <c r="D26" s="17">
        <v>0</v>
      </c>
      <c r="E26" s="17">
        <f t="shared" si="16"/>
        <v>0</v>
      </c>
      <c r="F26" s="87">
        <v>0</v>
      </c>
      <c r="G26" s="87">
        <f t="shared" si="16"/>
        <v>0</v>
      </c>
      <c r="H26" s="87">
        <v>0</v>
      </c>
      <c r="I26" s="87">
        <f t="shared" si="16"/>
        <v>0</v>
      </c>
      <c r="J26" s="87">
        <v>0</v>
      </c>
      <c r="K26" s="87">
        <f t="shared" si="16"/>
        <v>0</v>
      </c>
    </row>
    <row r="27" spans="1:11" s="1" customFormat="1" ht="18.75" customHeight="1" x14ac:dyDescent="0.25">
      <c r="A27" s="88" t="s">
        <v>516</v>
      </c>
      <c r="B27" s="11" t="s">
        <v>525</v>
      </c>
      <c r="C27" s="89" t="s">
        <v>515</v>
      </c>
      <c r="D27" s="17">
        <v>0</v>
      </c>
      <c r="E27" s="17">
        <f t="shared" si="16"/>
        <v>0</v>
      </c>
      <c r="F27" s="87">
        <v>0</v>
      </c>
      <c r="G27" s="87">
        <f t="shared" si="16"/>
        <v>0</v>
      </c>
      <c r="H27" s="87">
        <v>0</v>
      </c>
      <c r="I27" s="87">
        <f t="shared" si="16"/>
        <v>0</v>
      </c>
      <c r="J27" s="87">
        <v>0</v>
      </c>
      <c r="K27" s="87">
        <f t="shared" si="16"/>
        <v>0</v>
      </c>
    </row>
    <row r="28" spans="1:11" s="1" customFormat="1" ht="18.75" customHeight="1" x14ac:dyDescent="0.25">
      <c r="A28" s="88" t="s">
        <v>531</v>
      </c>
      <c r="B28" s="11" t="s">
        <v>529</v>
      </c>
      <c r="C28" s="89" t="s">
        <v>530</v>
      </c>
      <c r="D28" s="17">
        <v>0</v>
      </c>
      <c r="E28" s="17">
        <f t="shared" si="16"/>
        <v>0</v>
      </c>
      <c r="F28" s="87">
        <v>0</v>
      </c>
      <c r="G28" s="87">
        <f t="shared" si="16"/>
        <v>0</v>
      </c>
      <c r="H28" s="87">
        <v>0</v>
      </c>
      <c r="I28" s="87">
        <f t="shared" si="16"/>
        <v>0</v>
      </c>
      <c r="J28" s="87">
        <v>0</v>
      </c>
      <c r="K28" s="87">
        <f t="shared" si="16"/>
        <v>0</v>
      </c>
    </row>
    <row r="29" spans="1:11" s="1" customFormat="1" ht="23.25" customHeight="1" x14ac:dyDescent="0.25">
      <c r="A29" s="8" t="s">
        <v>34</v>
      </c>
      <c r="B29" s="9" t="s">
        <v>242</v>
      </c>
      <c r="C29" s="81" t="s">
        <v>355</v>
      </c>
      <c r="D29" s="46">
        <f>SUM(D30:D66)</f>
        <v>818000</v>
      </c>
      <c r="E29" s="46">
        <f>SUM(E30:E66)</f>
        <v>108567.25728316413</v>
      </c>
      <c r="F29" s="71">
        <f t="shared" ref="F29:H29" si="17">SUM(F30:F66)</f>
        <v>832000</v>
      </c>
      <c r="G29" s="71">
        <f>SUM(G30:G66)</f>
        <v>110425.37660096888</v>
      </c>
      <c r="H29" s="71">
        <f t="shared" si="17"/>
        <v>852000</v>
      </c>
      <c r="I29" s="71">
        <f>SUM(I30:I66)</f>
        <v>113079.83276926141</v>
      </c>
      <c r="J29" s="71">
        <f t="shared" ref="J29" si="18">SUM(J30:J66)</f>
        <v>882000</v>
      </c>
      <c r="K29" s="71">
        <f>SUM(K30:K66)</f>
        <v>117061.51702170019</v>
      </c>
    </row>
    <row r="30" spans="1:11" s="1" customFormat="1" ht="15" customHeight="1" x14ac:dyDescent="0.25">
      <c r="A30" s="88" t="s">
        <v>160</v>
      </c>
      <c r="B30" s="11" t="s">
        <v>61</v>
      </c>
      <c r="C30" s="89" t="s">
        <v>370</v>
      </c>
      <c r="D30" s="17">
        <v>10000</v>
      </c>
      <c r="E30" s="17">
        <f t="shared" ref="E30:G66" si="19">SUM(D30)/7.5345</f>
        <v>1327.2280841462605</v>
      </c>
      <c r="F30" s="87">
        <v>10000</v>
      </c>
      <c r="G30" s="87">
        <f t="shared" si="19"/>
        <v>1327.2280841462605</v>
      </c>
      <c r="H30" s="87">
        <v>10000</v>
      </c>
      <c r="I30" s="87">
        <f t="shared" ref="I30" si="20">SUM(H30)/7.5345</f>
        <v>1327.2280841462605</v>
      </c>
      <c r="J30" s="87">
        <v>10000</v>
      </c>
      <c r="K30" s="87">
        <f t="shared" ref="K30" si="21">SUM(J30)/7.5345</f>
        <v>1327.2280841462605</v>
      </c>
    </row>
    <row r="31" spans="1:11" s="1" customFormat="1" ht="15" customHeight="1" x14ac:dyDescent="0.25">
      <c r="A31" s="88" t="s">
        <v>161</v>
      </c>
      <c r="B31" s="11" t="s">
        <v>5</v>
      </c>
      <c r="C31" s="89" t="s">
        <v>371</v>
      </c>
      <c r="D31" s="17">
        <v>500</v>
      </c>
      <c r="E31" s="17">
        <f t="shared" si="19"/>
        <v>66.361404207313029</v>
      </c>
      <c r="F31" s="87">
        <v>2000</v>
      </c>
      <c r="G31" s="87">
        <f t="shared" si="19"/>
        <v>265.44561682925212</v>
      </c>
      <c r="H31" s="87">
        <v>2000</v>
      </c>
      <c r="I31" s="87">
        <f t="shared" ref="I31" si="22">SUM(H31)/7.5345</f>
        <v>265.44561682925212</v>
      </c>
      <c r="J31" s="87">
        <v>2000</v>
      </c>
      <c r="K31" s="87">
        <f t="shared" ref="K31" si="23">SUM(J31)/7.5345</f>
        <v>265.44561682925212</v>
      </c>
    </row>
    <row r="32" spans="1:11" s="1" customFormat="1" ht="15" customHeight="1" x14ac:dyDescent="0.25">
      <c r="A32" s="88" t="s">
        <v>162</v>
      </c>
      <c r="B32" s="11" t="s">
        <v>721</v>
      </c>
      <c r="C32" s="89" t="s">
        <v>372</v>
      </c>
      <c r="D32" s="17">
        <v>35000</v>
      </c>
      <c r="E32" s="17">
        <f t="shared" si="19"/>
        <v>4645.298294511912</v>
      </c>
      <c r="F32" s="87">
        <v>1000</v>
      </c>
      <c r="G32" s="87">
        <f t="shared" si="19"/>
        <v>132.72280841462606</v>
      </c>
      <c r="H32" s="87">
        <v>1000</v>
      </c>
      <c r="I32" s="87">
        <f t="shared" ref="I32" si="24">SUM(H32)/7.5345</f>
        <v>132.72280841462606</v>
      </c>
      <c r="J32" s="87">
        <v>1000</v>
      </c>
      <c r="K32" s="87">
        <f t="shared" ref="K32" si="25">SUM(J32)/7.5345</f>
        <v>132.72280841462606</v>
      </c>
    </row>
    <row r="33" spans="1:11" s="1" customFormat="1" ht="15" customHeight="1" x14ac:dyDescent="0.25">
      <c r="A33" s="88" t="s">
        <v>122</v>
      </c>
      <c r="B33" s="11" t="s">
        <v>126</v>
      </c>
      <c r="C33" s="89" t="s">
        <v>373</v>
      </c>
      <c r="D33" s="17">
        <v>4000</v>
      </c>
      <c r="E33" s="17">
        <f t="shared" si="19"/>
        <v>530.89123365850423</v>
      </c>
      <c r="F33" s="87">
        <v>4000</v>
      </c>
      <c r="G33" s="87">
        <f t="shared" si="19"/>
        <v>530.89123365850423</v>
      </c>
      <c r="H33" s="87">
        <v>4000</v>
      </c>
      <c r="I33" s="87">
        <f t="shared" ref="I33" si="26">SUM(H33)/7.5345</f>
        <v>530.89123365850423</v>
      </c>
      <c r="J33" s="87">
        <v>4000</v>
      </c>
      <c r="K33" s="87">
        <f t="shared" ref="K33" si="27">SUM(J33)/7.5345</f>
        <v>530.89123365850423</v>
      </c>
    </row>
    <row r="34" spans="1:11" s="1" customFormat="1" ht="15" customHeight="1" x14ac:dyDescent="0.25">
      <c r="A34" s="88" t="s">
        <v>123</v>
      </c>
      <c r="B34" s="11" t="s">
        <v>10</v>
      </c>
      <c r="C34" s="89" t="s">
        <v>374</v>
      </c>
      <c r="D34" s="17">
        <v>15000</v>
      </c>
      <c r="E34" s="17">
        <f t="shared" si="19"/>
        <v>1990.8421262193906</v>
      </c>
      <c r="F34" s="87">
        <v>15000</v>
      </c>
      <c r="G34" s="87">
        <f t="shared" si="19"/>
        <v>1990.8421262193906</v>
      </c>
      <c r="H34" s="87">
        <v>15000</v>
      </c>
      <c r="I34" s="87">
        <f t="shared" ref="I34" si="28">SUM(H34)/7.5345</f>
        <v>1990.8421262193906</v>
      </c>
      <c r="J34" s="87">
        <v>15000</v>
      </c>
      <c r="K34" s="87">
        <f t="shared" ref="K34" si="29">SUM(J34)/7.5345</f>
        <v>1990.8421262193906</v>
      </c>
    </row>
    <row r="35" spans="1:11" s="1" customFormat="1" ht="15" customHeight="1" x14ac:dyDescent="0.25">
      <c r="A35" s="88" t="s">
        <v>124</v>
      </c>
      <c r="B35" s="11" t="s">
        <v>127</v>
      </c>
      <c r="C35" s="89" t="s">
        <v>375</v>
      </c>
      <c r="D35" s="17">
        <v>40000</v>
      </c>
      <c r="E35" s="17">
        <f t="shared" si="19"/>
        <v>5308.9123365850419</v>
      </c>
      <c r="F35" s="87">
        <v>40000</v>
      </c>
      <c r="G35" s="87">
        <f t="shared" si="19"/>
        <v>5308.9123365850419</v>
      </c>
      <c r="H35" s="87">
        <v>40000</v>
      </c>
      <c r="I35" s="87">
        <f t="shared" ref="I35" si="30">SUM(H35)/7.5345</f>
        <v>5308.9123365850419</v>
      </c>
      <c r="J35" s="87">
        <v>40000</v>
      </c>
      <c r="K35" s="87">
        <f t="shared" ref="K35" si="31">SUM(J35)/7.5345</f>
        <v>5308.9123365850419</v>
      </c>
    </row>
    <row r="36" spans="1:11" s="1" customFormat="1" ht="15" customHeight="1" x14ac:dyDescent="0.25">
      <c r="A36" s="88" t="s">
        <v>125</v>
      </c>
      <c r="B36" s="11" t="s">
        <v>128</v>
      </c>
      <c r="C36" s="89" t="s">
        <v>376</v>
      </c>
      <c r="D36" s="17">
        <v>8500</v>
      </c>
      <c r="E36" s="17">
        <f t="shared" si="19"/>
        <v>1128.1438715243214</v>
      </c>
      <c r="F36" s="87">
        <v>10000</v>
      </c>
      <c r="G36" s="87">
        <f t="shared" si="19"/>
        <v>1327.2280841462605</v>
      </c>
      <c r="H36" s="72">
        <v>10000</v>
      </c>
      <c r="I36" s="87">
        <f t="shared" ref="I36" si="32">SUM(H36)/7.5345</f>
        <v>1327.2280841462605</v>
      </c>
      <c r="J36" s="72">
        <v>10000</v>
      </c>
      <c r="K36" s="87">
        <f t="shared" ref="K36" si="33">SUM(J36)/7.5345</f>
        <v>1327.2280841462605</v>
      </c>
    </row>
    <row r="37" spans="1:11" s="1" customFormat="1" ht="29.25" customHeight="1" x14ac:dyDescent="0.25">
      <c r="A37" s="88" t="s">
        <v>130</v>
      </c>
      <c r="B37" s="11" t="s">
        <v>137</v>
      </c>
      <c r="C37" s="89" t="s">
        <v>377</v>
      </c>
      <c r="D37" s="17">
        <v>5000</v>
      </c>
      <c r="E37" s="17">
        <f t="shared" si="19"/>
        <v>663.61404207313024</v>
      </c>
      <c r="F37" s="87">
        <v>5000</v>
      </c>
      <c r="G37" s="87">
        <f t="shared" si="19"/>
        <v>663.61404207313024</v>
      </c>
      <c r="H37" s="87">
        <v>5000</v>
      </c>
      <c r="I37" s="87">
        <f t="shared" ref="I37" si="34">SUM(H37)/7.5345</f>
        <v>663.61404207313024</v>
      </c>
      <c r="J37" s="87">
        <v>5000</v>
      </c>
      <c r="K37" s="87">
        <f t="shared" ref="K37" si="35">SUM(J37)/7.5345</f>
        <v>663.61404207313024</v>
      </c>
    </row>
    <row r="38" spans="1:11" s="1" customFormat="1" ht="23.25" customHeight="1" x14ac:dyDescent="0.25">
      <c r="A38" s="88" t="s">
        <v>131</v>
      </c>
      <c r="B38" s="11" t="s">
        <v>138</v>
      </c>
      <c r="C38" s="89" t="s">
        <v>378</v>
      </c>
      <c r="D38" s="17">
        <v>15000</v>
      </c>
      <c r="E38" s="17">
        <f t="shared" si="19"/>
        <v>1990.8421262193906</v>
      </c>
      <c r="F38" s="87">
        <v>15000</v>
      </c>
      <c r="G38" s="87">
        <f t="shared" si="19"/>
        <v>1990.8421262193906</v>
      </c>
      <c r="H38" s="87">
        <v>15000</v>
      </c>
      <c r="I38" s="87">
        <f t="shared" ref="I38" si="36">SUM(H38)/7.5345</f>
        <v>1990.8421262193906</v>
      </c>
      <c r="J38" s="87">
        <v>15000</v>
      </c>
      <c r="K38" s="87">
        <f t="shared" ref="K38" si="37">SUM(J38)/7.5345</f>
        <v>1990.8421262193906</v>
      </c>
    </row>
    <row r="39" spans="1:11" s="1" customFormat="1" ht="24" customHeight="1" x14ac:dyDescent="0.25">
      <c r="A39" s="88" t="s">
        <v>132</v>
      </c>
      <c r="B39" s="11" t="s">
        <v>241</v>
      </c>
      <c r="C39" s="89" t="s">
        <v>379</v>
      </c>
      <c r="D39" s="17">
        <v>10000</v>
      </c>
      <c r="E39" s="17">
        <f t="shared" si="19"/>
        <v>1327.2280841462605</v>
      </c>
      <c r="F39" s="87">
        <v>10000</v>
      </c>
      <c r="G39" s="87">
        <f t="shared" si="19"/>
        <v>1327.2280841462605</v>
      </c>
      <c r="H39" s="87">
        <v>10000</v>
      </c>
      <c r="I39" s="87">
        <f t="shared" ref="I39" si="38">SUM(H39)/7.5345</f>
        <v>1327.2280841462605</v>
      </c>
      <c r="J39" s="87">
        <v>10000</v>
      </c>
      <c r="K39" s="87">
        <f t="shared" ref="K39" si="39">SUM(J39)/7.5345</f>
        <v>1327.2280841462605</v>
      </c>
    </row>
    <row r="40" spans="1:11" s="1" customFormat="1" ht="15" customHeight="1" x14ac:dyDescent="0.25">
      <c r="A40" s="88" t="s">
        <v>133</v>
      </c>
      <c r="B40" s="11" t="s">
        <v>6</v>
      </c>
      <c r="C40" s="89" t="s">
        <v>380</v>
      </c>
      <c r="D40" s="17">
        <v>3000</v>
      </c>
      <c r="E40" s="17">
        <f t="shared" si="19"/>
        <v>398.16842524387812</v>
      </c>
      <c r="F40" s="87">
        <v>3000</v>
      </c>
      <c r="G40" s="87">
        <f t="shared" si="19"/>
        <v>398.16842524387812</v>
      </c>
      <c r="H40" s="87">
        <v>3000</v>
      </c>
      <c r="I40" s="87">
        <f t="shared" ref="I40" si="40">SUM(H40)/7.5345</f>
        <v>398.16842524387812</v>
      </c>
      <c r="J40" s="87">
        <v>3000</v>
      </c>
      <c r="K40" s="87">
        <f t="shared" ref="K40" si="41">SUM(J40)/7.5345</f>
        <v>398.16842524387812</v>
      </c>
    </row>
    <row r="41" spans="1:11" s="1" customFormat="1" ht="15" customHeight="1" x14ac:dyDescent="0.25">
      <c r="A41" s="88" t="s">
        <v>56</v>
      </c>
      <c r="B41" s="11" t="s">
        <v>63</v>
      </c>
      <c r="C41" s="89" t="s">
        <v>381</v>
      </c>
      <c r="D41" s="17">
        <v>50000</v>
      </c>
      <c r="E41" s="17">
        <f t="shared" si="19"/>
        <v>6636.1404207313026</v>
      </c>
      <c r="F41" s="87">
        <v>50000</v>
      </c>
      <c r="G41" s="87">
        <f t="shared" si="19"/>
        <v>6636.1404207313026</v>
      </c>
      <c r="H41" s="87">
        <v>50000</v>
      </c>
      <c r="I41" s="87">
        <f t="shared" ref="I41" si="42">SUM(H41)/7.5345</f>
        <v>6636.1404207313026</v>
      </c>
      <c r="J41" s="87">
        <v>50000</v>
      </c>
      <c r="K41" s="87">
        <f t="shared" ref="K41" si="43">SUM(J41)/7.5345</f>
        <v>6636.1404207313026</v>
      </c>
    </row>
    <row r="42" spans="1:11" s="1" customFormat="1" ht="15" customHeight="1" x14ac:dyDescent="0.25">
      <c r="A42" s="88" t="s">
        <v>134</v>
      </c>
      <c r="B42" s="11" t="s">
        <v>139</v>
      </c>
      <c r="C42" s="89" t="s">
        <v>382</v>
      </c>
      <c r="D42" s="17">
        <v>3000</v>
      </c>
      <c r="E42" s="17">
        <f t="shared" si="19"/>
        <v>398.16842524387812</v>
      </c>
      <c r="F42" s="87">
        <v>3000</v>
      </c>
      <c r="G42" s="87">
        <f t="shared" si="19"/>
        <v>398.16842524387812</v>
      </c>
      <c r="H42" s="87">
        <v>3000</v>
      </c>
      <c r="I42" s="87">
        <f t="shared" ref="I42" si="44">SUM(H42)/7.5345</f>
        <v>398.16842524387812</v>
      </c>
      <c r="J42" s="87">
        <v>3000</v>
      </c>
      <c r="K42" s="87">
        <f t="shared" ref="K42" si="45">SUM(J42)/7.5345</f>
        <v>398.16842524387812</v>
      </c>
    </row>
    <row r="43" spans="1:11" s="1" customFormat="1" ht="23.25" customHeight="1" x14ac:dyDescent="0.25">
      <c r="A43" s="88" t="s">
        <v>135</v>
      </c>
      <c r="B43" s="11" t="s">
        <v>532</v>
      </c>
      <c r="C43" s="89" t="s">
        <v>383</v>
      </c>
      <c r="D43" s="17">
        <v>3000</v>
      </c>
      <c r="E43" s="17">
        <f t="shared" si="19"/>
        <v>398.16842524387812</v>
      </c>
      <c r="F43" s="87">
        <v>3000</v>
      </c>
      <c r="G43" s="87">
        <f t="shared" si="19"/>
        <v>398.16842524387812</v>
      </c>
      <c r="H43" s="87">
        <v>3000</v>
      </c>
      <c r="I43" s="87">
        <f t="shared" ref="I43" si="46">SUM(H43)/7.5345</f>
        <v>398.16842524387812</v>
      </c>
      <c r="J43" s="87">
        <v>3000</v>
      </c>
      <c r="K43" s="87">
        <f t="shared" ref="K43" si="47">SUM(J43)/7.5345</f>
        <v>398.16842524387812</v>
      </c>
    </row>
    <row r="44" spans="1:11" s="1" customFormat="1" ht="23.25" customHeight="1" x14ac:dyDescent="0.25">
      <c r="A44" s="88" t="s">
        <v>136</v>
      </c>
      <c r="B44" s="11" t="s">
        <v>140</v>
      </c>
      <c r="C44" s="89" t="s">
        <v>384</v>
      </c>
      <c r="D44" s="17">
        <v>1000</v>
      </c>
      <c r="E44" s="17">
        <f t="shared" si="19"/>
        <v>132.72280841462606</v>
      </c>
      <c r="F44" s="87">
        <v>1000</v>
      </c>
      <c r="G44" s="87">
        <f t="shared" si="19"/>
        <v>132.72280841462606</v>
      </c>
      <c r="H44" s="87">
        <v>1000</v>
      </c>
      <c r="I44" s="87">
        <f t="shared" ref="I44" si="48">SUM(H44)/7.5345</f>
        <v>132.72280841462606</v>
      </c>
      <c r="J44" s="87">
        <v>1000</v>
      </c>
      <c r="K44" s="87">
        <f t="shared" ref="K44" si="49">SUM(J44)/7.5345</f>
        <v>132.72280841462606</v>
      </c>
    </row>
    <row r="45" spans="1:11" s="1" customFormat="1" ht="15" customHeight="1" x14ac:dyDescent="0.25">
      <c r="A45" s="88" t="s">
        <v>141</v>
      </c>
      <c r="B45" s="11" t="s">
        <v>145</v>
      </c>
      <c r="C45" s="89" t="s">
        <v>385</v>
      </c>
      <c r="D45" s="17">
        <v>25000</v>
      </c>
      <c r="E45" s="17">
        <f t="shared" si="19"/>
        <v>3318.0702103656513</v>
      </c>
      <c r="F45" s="87">
        <v>25000</v>
      </c>
      <c r="G45" s="87">
        <f t="shared" si="19"/>
        <v>3318.0702103656513</v>
      </c>
      <c r="H45" s="87">
        <v>25000</v>
      </c>
      <c r="I45" s="87">
        <f t="shared" ref="I45" si="50">SUM(H45)/7.5345</f>
        <v>3318.0702103656513</v>
      </c>
      <c r="J45" s="87">
        <v>25000</v>
      </c>
      <c r="K45" s="87">
        <f t="shared" ref="K45" si="51">SUM(J45)/7.5345</f>
        <v>3318.0702103656513</v>
      </c>
    </row>
    <row r="46" spans="1:11" s="1" customFormat="1" ht="15.75" customHeight="1" x14ac:dyDescent="0.25">
      <c r="A46" s="88" t="s">
        <v>142</v>
      </c>
      <c r="B46" s="11" t="s">
        <v>146</v>
      </c>
      <c r="C46" s="89" t="s">
        <v>386</v>
      </c>
      <c r="D46" s="17">
        <v>15000</v>
      </c>
      <c r="E46" s="17">
        <f t="shared" si="19"/>
        <v>1990.8421262193906</v>
      </c>
      <c r="F46" s="87">
        <v>15000</v>
      </c>
      <c r="G46" s="87">
        <f t="shared" si="19"/>
        <v>1990.8421262193906</v>
      </c>
      <c r="H46" s="87">
        <v>15000</v>
      </c>
      <c r="I46" s="87">
        <f t="shared" ref="I46" si="52">SUM(H46)/7.5345</f>
        <v>1990.8421262193906</v>
      </c>
      <c r="J46" s="87">
        <v>15000</v>
      </c>
      <c r="K46" s="87">
        <f t="shared" ref="K46" si="53">SUM(J46)/7.5345</f>
        <v>1990.8421262193906</v>
      </c>
    </row>
    <row r="47" spans="1:11" s="1" customFormat="1" ht="15" customHeight="1" x14ac:dyDescent="0.25">
      <c r="A47" s="88" t="s">
        <v>143</v>
      </c>
      <c r="B47" s="11" t="s">
        <v>346</v>
      </c>
      <c r="C47" s="89" t="s">
        <v>387</v>
      </c>
      <c r="D47" s="17">
        <v>10000</v>
      </c>
      <c r="E47" s="17">
        <f t="shared" si="19"/>
        <v>1327.2280841462605</v>
      </c>
      <c r="F47" s="87">
        <v>10000</v>
      </c>
      <c r="G47" s="87">
        <f t="shared" si="19"/>
        <v>1327.2280841462605</v>
      </c>
      <c r="H47" s="87">
        <v>10000</v>
      </c>
      <c r="I47" s="87">
        <f t="shared" ref="I47" si="54">SUM(H47)/7.5345</f>
        <v>1327.2280841462605</v>
      </c>
      <c r="J47" s="87">
        <v>10000</v>
      </c>
      <c r="K47" s="87">
        <f t="shared" ref="K47" si="55">SUM(J47)/7.5345</f>
        <v>1327.2280841462605</v>
      </c>
    </row>
    <row r="48" spans="1:11" s="1" customFormat="1" ht="15" customHeight="1" x14ac:dyDescent="0.25">
      <c r="A48" s="88" t="s">
        <v>144</v>
      </c>
      <c r="B48" s="11" t="s">
        <v>147</v>
      </c>
      <c r="C48" s="89" t="s">
        <v>388</v>
      </c>
      <c r="D48" s="17">
        <v>1000</v>
      </c>
      <c r="E48" s="17">
        <f t="shared" si="19"/>
        <v>132.72280841462606</v>
      </c>
      <c r="F48" s="87">
        <v>1000</v>
      </c>
      <c r="G48" s="87">
        <f t="shared" si="19"/>
        <v>132.72280841462606</v>
      </c>
      <c r="H48" s="87">
        <v>1000</v>
      </c>
      <c r="I48" s="87">
        <f t="shared" ref="I48" si="56">SUM(H48)/7.5345</f>
        <v>132.72280841462606</v>
      </c>
      <c r="J48" s="87">
        <v>1000</v>
      </c>
      <c r="K48" s="87">
        <f t="shared" ref="K48" si="57">SUM(J48)/7.5345</f>
        <v>132.72280841462606</v>
      </c>
    </row>
    <row r="49" spans="1:11" s="1" customFormat="1" ht="15" customHeight="1" x14ac:dyDescent="0.25">
      <c r="A49" s="88" t="s">
        <v>66</v>
      </c>
      <c r="B49" s="11" t="s">
        <v>7</v>
      </c>
      <c r="C49" s="89" t="s">
        <v>389</v>
      </c>
      <c r="D49" s="17">
        <v>25000</v>
      </c>
      <c r="E49" s="17">
        <f t="shared" si="19"/>
        <v>3318.0702103656513</v>
      </c>
      <c r="F49" s="87">
        <v>25000</v>
      </c>
      <c r="G49" s="87">
        <f t="shared" si="19"/>
        <v>3318.0702103656513</v>
      </c>
      <c r="H49" s="87">
        <v>25000</v>
      </c>
      <c r="I49" s="87">
        <f t="shared" ref="I49" si="58">SUM(H49)/7.5345</f>
        <v>3318.0702103656513</v>
      </c>
      <c r="J49" s="87">
        <v>25000</v>
      </c>
      <c r="K49" s="87">
        <f t="shared" ref="K49" si="59">SUM(J49)/7.5345</f>
        <v>3318.0702103656513</v>
      </c>
    </row>
    <row r="50" spans="1:11" s="1" customFormat="1" ht="15" customHeight="1" x14ac:dyDescent="0.25">
      <c r="A50" s="88" t="s">
        <v>68</v>
      </c>
      <c r="B50" s="11" t="s">
        <v>153</v>
      </c>
      <c r="C50" s="89" t="s">
        <v>390</v>
      </c>
      <c r="D50" s="17">
        <v>55000</v>
      </c>
      <c r="E50" s="17">
        <f t="shared" si="19"/>
        <v>7299.7544628044325</v>
      </c>
      <c r="F50" s="87">
        <v>55000</v>
      </c>
      <c r="G50" s="87">
        <f t="shared" si="19"/>
        <v>7299.7544628044325</v>
      </c>
      <c r="H50" s="87">
        <v>55000</v>
      </c>
      <c r="I50" s="87">
        <f t="shared" ref="I50" si="60">SUM(H50)/7.5345</f>
        <v>7299.7544628044325</v>
      </c>
      <c r="J50" s="87">
        <v>55000</v>
      </c>
      <c r="K50" s="87">
        <f t="shared" ref="K50" si="61">SUM(J50)/7.5345</f>
        <v>7299.7544628044325</v>
      </c>
    </row>
    <row r="51" spans="1:11" s="1" customFormat="1" ht="15" customHeight="1" x14ac:dyDescent="0.25">
      <c r="A51" s="88" t="s">
        <v>148</v>
      </c>
      <c r="B51" s="11" t="s">
        <v>154</v>
      </c>
      <c r="C51" s="89" t="s">
        <v>391</v>
      </c>
      <c r="D51" s="17">
        <v>30000</v>
      </c>
      <c r="E51" s="17">
        <f t="shared" si="19"/>
        <v>3981.6842524387812</v>
      </c>
      <c r="F51" s="87">
        <v>30000</v>
      </c>
      <c r="G51" s="87">
        <f t="shared" si="19"/>
        <v>3981.6842524387812</v>
      </c>
      <c r="H51" s="87">
        <v>30000</v>
      </c>
      <c r="I51" s="87">
        <f t="shared" ref="I51" si="62">SUM(H51)/7.5345</f>
        <v>3981.6842524387812</v>
      </c>
      <c r="J51" s="87">
        <v>30000</v>
      </c>
      <c r="K51" s="87">
        <f t="shared" ref="K51" si="63">SUM(J51)/7.5345</f>
        <v>3981.6842524387812</v>
      </c>
    </row>
    <row r="52" spans="1:11" s="1" customFormat="1" ht="15" customHeight="1" x14ac:dyDescent="0.25">
      <c r="A52" s="88" t="s">
        <v>149</v>
      </c>
      <c r="B52" s="11" t="s">
        <v>157</v>
      </c>
      <c r="C52" s="89" t="s">
        <v>392</v>
      </c>
      <c r="D52" s="17">
        <v>4000</v>
      </c>
      <c r="E52" s="17">
        <f t="shared" si="19"/>
        <v>530.89123365850423</v>
      </c>
      <c r="F52" s="87">
        <v>4000</v>
      </c>
      <c r="G52" s="87">
        <f t="shared" si="19"/>
        <v>530.89123365850423</v>
      </c>
      <c r="H52" s="87">
        <v>4000</v>
      </c>
      <c r="I52" s="87">
        <f t="shared" ref="I52" si="64">SUM(H52)/7.5345</f>
        <v>530.89123365850423</v>
      </c>
      <c r="J52" s="87">
        <v>4000</v>
      </c>
      <c r="K52" s="87">
        <f t="shared" ref="K52" si="65">SUM(J52)/7.5345</f>
        <v>530.89123365850423</v>
      </c>
    </row>
    <row r="53" spans="1:11" s="1" customFormat="1" ht="15" customHeight="1" x14ac:dyDescent="0.25">
      <c r="A53" s="88" t="s">
        <v>69</v>
      </c>
      <c r="B53" s="11" t="s">
        <v>155</v>
      </c>
      <c r="C53" s="89" t="s">
        <v>393</v>
      </c>
      <c r="D53" s="17">
        <v>25000</v>
      </c>
      <c r="E53" s="17">
        <f t="shared" si="19"/>
        <v>3318.0702103656513</v>
      </c>
      <c r="F53" s="87">
        <v>25000</v>
      </c>
      <c r="G53" s="87">
        <f t="shared" si="19"/>
        <v>3318.0702103656513</v>
      </c>
      <c r="H53" s="87">
        <v>25000</v>
      </c>
      <c r="I53" s="87">
        <f t="shared" ref="I53" si="66">SUM(H53)/7.5345</f>
        <v>3318.0702103656513</v>
      </c>
      <c r="J53" s="87">
        <v>25000</v>
      </c>
      <c r="K53" s="87">
        <f t="shared" ref="K53" si="67">SUM(J53)/7.5345</f>
        <v>3318.0702103656513</v>
      </c>
    </row>
    <row r="54" spans="1:11" s="1" customFormat="1" ht="15" customHeight="1" x14ac:dyDescent="0.25">
      <c r="A54" s="88" t="s">
        <v>69</v>
      </c>
      <c r="B54" s="11" t="s">
        <v>156</v>
      </c>
      <c r="C54" s="89" t="s">
        <v>394</v>
      </c>
      <c r="D54" s="17">
        <v>15000</v>
      </c>
      <c r="E54" s="17">
        <f t="shared" si="19"/>
        <v>1990.8421262193906</v>
      </c>
      <c r="F54" s="87">
        <v>15000</v>
      </c>
      <c r="G54" s="87">
        <f t="shared" si="19"/>
        <v>1990.8421262193906</v>
      </c>
      <c r="H54" s="87">
        <v>15000</v>
      </c>
      <c r="I54" s="87">
        <f t="shared" ref="I54" si="68">SUM(H54)/7.5345</f>
        <v>1990.8421262193906</v>
      </c>
      <c r="J54" s="87">
        <v>15000</v>
      </c>
      <c r="K54" s="87">
        <f t="shared" ref="K54" si="69">SUM(J54)/7.5345</f>
        <v>1990.8421262193906</v>
      </c>
    </row>
    <row r="55" spans="1:11" s="1" customFormat="1" ht="15" customHeight="1" x14ac:dyDescent="0.25">
      <c r="A55" s="88" t="s">
        <v>69</v>
      </c>
      <c r="B55" s="11" t="s">
        <v>11</v>
      </c>
      <c r="C55" s="89" t="s">
        <v>395</v>
      </c>
      <c r="D55" s="17">
        <v>70000</v>
      </c>
      <c r="E55" s="17">
        <f t="shared" si="19"/>
        <v>9290.596589023824</v>
      </c>
      <c r="F55" s="87">
        <v>70000</v>
      </c>
      <c r="G55" s="87">
        <f t="shared" si="19"/>
        <v>9290.596589023824</v>
      </c>
      <c r="H55" s="87">
        <v>70000</v>
      </c>
      <c r="I55" s="87">
        <f t="shared" ref="I55" si="70">SUM(H55)/7.5345</f>
        <v>9290.596589023824</v>
      </c>
      <c r="J55" s="87">
        <v>70000</v>
      </c>
      <c r="K55" s="87">
        <f t="shared" ref="K55" si="71">SUM(J55)/7.5345</f>
        <v>9290.596589023824</v>
      </c>
    </row>
    <row r="56" spans="1:11" s="1" customFormat="1" ht="15" customHeight="1" x14ac:dyDescent="0.25">
      <c r="A56" s="88" t="s">
        <v>69</v>
      </c>
      <c r="B56" s="11" t="s">
        <v>158</v>
      </c>
      <c r="C56" s="89" t="s">
        <v>396</v>
      </c>
      <c r="D56" s="17">
        <v>5000</v>
      </c>
      <c r="E56" s="17">
        <f t="shared" si="19"/>
        <v>663.61404207313024</v>
      </c>
      <c r="F56" s="87">
        <v>5000</v>
      </c>
      <c r="G56" s="87">
        <f t="shared" si="19"/>
        <v>663.61404207313024</v>
      </c>
      <c r="H56" s="87">
        <v>5000</v>
      </c>
      <c r="I56" s="87">
        <f t="shared" ref="I56" si="72">SUM(H56)/7.5345</f>
        <v>663.61404207313024</v>
      </c>
      <c r="J56" s="87">
        <v>5000</v>
      </c>
      <c r="K56" s="87">
        <f t="shared" ref="K56" si="73">SUM(J56)/7.5345</f>
        <v>663.61404207313024</v>
      </c>
    </row>
    <row r="57" spans="1:11" s="1" customFormat="1" ht="15" customHeight="1" x14ac:dyDescent="0.25">
      <c r="A57" s="88" t="s">
        <v>150</v>
      </c>
      <c r="B57" s="11" t="s">
        <v>8</v>
      </c>
      <c r="C57" s="89" t="s">
        <v>397</v>
      </c>
      <c r="D57" s="17">
        <v>3000</v>
      </c>
      <c r="E57" s="17">
        <f t="shared" si="19"/>
        <v>398.16842524387812</v>
      </c>
      <c r="F57" s="87">
        <v>3000</v>
      </c>
      <c r="G57" s="87">
        <f t="shared" si="19"/>
        <v>398.16842524387812</v>
      </c>
      <c r="H57" s="87">
        <v>3000</v>
      </c>
      <c r="I57" s="87">
        <f t="shared" ref="I57" si="74">SUM(H57)/7.5345</f>
        <v>398.16842524387812</v>
      </c>
      <c r="J57" s="87">
        <v>3000</v>
      </c>
      <c r="K57" s="87">
        <f t="shared" ref="K57" si="75">SUM(J57)/7.5345</f>
        <v>398.16842524387812</v>
      </c>
    </row>
    <row r="58" spans="1:11" s="1" customFormat="1" ht="15" customHeight="1" x14ac:dyDescent="0.25">
      <c r="A58" s="88" t="s">
        <v>151</v>
      </c>
      <c r="B58" s="11" t="s">
        <v>9</v>
      </c>
      <c r="C58" s="89" t="s">
        <v>398</v>
      </c>
      <c r="D58" s="17">
        <v>10000</v>
      </c>
      <c r="E58" s="17">
        <f t="shared" si="19"/>
        <v>1327.2280841462605</v>
      </c>
      <c r="F58" s="87">
        <v>10000</v>
      </c>
      <c r="G58" s="87">
        <f t="shared" si="19"/>
        <v>1327.2280841462605</v>
      </c>
      <c r="H58" s="87">
        <v>10000</v>
      </c>
      <c r="I58" s="87">
        <f t="shared" ref="I58" si="76">SUM(H58)/7.5345</f>
        <v>1327.2280841462605</v>
      </c>
      <c r="J58" s="87">
        <v>10000</v>
      </c>
      <c r="K58" s="87">
        <f t="shared" ref="K58" si="77">SUM(J58)/7.5345</f>
        <v>1327.2280841462605</v>
      </c>
    </row>
    <row r="59" spans="1:11" s="1" customFormat="1" ht="15" customHeight="1" x14ac:dyDescent="0.25">
      <c r="A59" s="88" t="s">
        <v>152</v>
      </c>
      <c r="B59" s="11" t="s">
        <v>159</v>
      </c>
      <c r="C59" s="89" t="s">
        <v>399</v>
      </c>
      <c r="D59" s="17">
        <v>15000</v>
      </c>
      <c r="E59" s="17">
        <f t="shared" si="19"/>
        <v>1990.8421262193906</v>
      </c>
      <c r="F59" s="87">
        <v>15000</v>
      </c>
      <c r="G59" s="87">
        <f t="shared" si="19"/>
        <v>1990.8421262193906</v>
      </c>
      <c r="H59" s="87">
        <v>15000</v>
      </c>
      <c r="I59" s="87">
        <f t="shared" ref="I59" si="78">SUM(H59)/7.5345</f>
        <v>1990.8421262193906</v>
      </c>
      <c r="J59" s="87">
        <v>15000</v>
      </c>
      <c r="K59" s="87">
        <f t="shared" ref="K59" si="79">SUM(J59)/7.5345</f>
        <v>1990.8421262193906</v>
      </c>
    </row>
    <row r="60" spans="1:11" s="1" customFormat="1" ht="22.5" customHeight="1" x14ac:dyDescent="0.25">
      <c r="A60" s="88" t="s">
        <v>67</v>
      </c>
      <c r="B60" s="11" t="s">
        <v>354</v>
      </c>
      <c r="C60" s="89" t="s">
        <v>400</v>
      </c>
      <c r="D60" s="17">
        <v>5000</v>
      </c>
      <c r="E60" s="17">
        <f t="shared" si="19"/>
        <v>663.61404207313024</v>
      </c>
      <c r="F60" s="87">
        <v>5000</v>
      </c>
      <c r="G60" s="87">
        <f t="shared" si="19"/>
        <v>663.61404207313024</v>
      </c>
      <c r="H60" s="87">
        <v>5000</v>
      </c>
      <c r="I60" s="87">
        <f t="shared" ref="I60" si="80">SUM(H60)/7.5345</f>
        <v>663.61404207313024</v>
      </c>
      <c r="J60" s="87">
        <v>5000</v>
      </c>
      <c r="K60" s="87">
        <f t="shared" ref="K60" si="81">SUM(J60)/7.5345</f>
        <v>663.61404207313024</v>
      </c>
    </row>
    <row r="61" spans="1:11" s="1" customFormat="1" ht="19.5" customHeight="1" x14ac:dyDescent="0.25">
      <c r="A61" s="88" t="s">
        <v>67</v>
      </c>
      <c r="B61" s="11" t="s">
        <v>583</v>
      </c>
      <c r="C61" s="89" t="s">
        <v>401</v>
      </c>
      <c r="D61" s="17">
        <v>0</v>
      </c>
      <c r="E61" s="17">
        <f t="shared" si="19"/>
        <v>0</v>
      </c>
      <c r="F61" s="87">
        <v>0</v>
      </c>
      <c r="G61" s="87">
        <f t="shared" si="19"/>
        <v>0</v>
      </c>
      <c r="H61" s="87">
        <v>0</v>
      </c>
      <c r="I61" s="87">
        <f t="shared" ref="I61" si="82">SUM(H61)/7.5345</f>
        <v>0</v>
      </c>
      <c r="J61" s="87">
        <v>0</v>
      </c>
      <c r="K61" s="87">
        <f t="shared" ref="K61" si="83">SUM(J61)/7.5345</f>
        <v>0</v>
      </c>
    </row>
    <row r="62" spans="1:11" s="1" customFormat="1" ht="23.25" customHeight="1" x14ac:dyDescent="0.25">
      <c r="A62" s="88" t="s">
        <v>519</v>
      </c>
      <c r="B62" s="11" t="s">
        <v>518</v>
      </c>
      <c r="C62" s="89" t="s">
        <v>517</v>
      </c>
      <c r="D62" s="17">
        <v>10000</v>
      </c>
      <c r="E62" s="17">
        <f t="shared" si="19"/>
        <v>1327.2280841462605</v>
      </c>
      <c r="F62" s="87">
        <v>10000</v>
      </c>
      <c r="G62" s="87">
        <f t="shared" si="19"/>
        <v>1327.2280841462605</v>
      </c>
      <c r="H62" s="87">
        <v>10000</v>
      </c>
      <c r="I62" s="87">
        <f t="shared" ref="I62" si="84">SUM(H62)/7.5345</f>
        <v>1327.2280841462605</v>
      </c>
      <c r="J62" s="87">
        <v>10000</v>
      </c>
      <c r="K62" s="87">
        <f t="shared" ref="K62" si="85">SUM(J62)/7.5345</f>
        <v>1327.2280841462605</v>
      </c>
    </row>
    <row r="63" spans="1:11" s="1" customFormat="1" ht="15" customHeight="1" x14ac:dyDescent="0.25">
      <c r="A63" s="88" t="s">
        <v>164</v>
      </c>
      <c r="B63" s="11" t="s">
        <v>168</v>
      </c>
      <c r="C63" s="89" t="s">
        <v>403</v>
      </c>
      <c r="D63" s="17">
        <v>25000</v>
      </c>
      <c r="E63" s="17">
        <f t="shared" si="19"/>
        <v>3318.0702103656513</v>
      </c>
      <c r="F63" s="87">
        <v>25000</v>
      </c>
      <c r="G63" s="87">
        <f t="shared" si="19"/>
        <v>3318.0702103656513</v>
      </c>
      <c r="H63" s="87">
        <v>25000</v>
      </c>
      <c r="I63" s="87">
        <f t="shared" ref="I63" si="86">SUM(H63)/7.5345</f>
        <v>3318.0702103656513</v>
      </c>
      <c r="J63" s="87">
        <v>25000</v>
      </c>
      <c r="K63" s="87">
        <f t="shared" ref="K63" si="87">SUM(J63)/7.5345</f>
        <v>3318.0702103656513</v>
      </c>
    </row>
    <row r="64" spans="1:11" s="1" customFormat="1" ht="15" customHeight="1" x14ac:dyDescent="0.25">
      <c r="A64" s="88" t="s">
        <v>165</v>
      </c>
      <c r="B64" s="11" t="s">
        <v>169</v>
      </c>
      <c r="C64" s="89" t="s">
        <v>404</v>
      </c>
      <c r="D64" s="17">
        <v>2000</v>
      </c>
      <c r="E64" s="17">
        <f t="shared" si="19"/>
        <v>265.44561682925212</v>
      </c>
      <c r="F64" s="87">
        <v>2000</v>
      </c>
      <c r="G64" s="87">
        <f t="shared" si="19"/>
        <v>265.44561682925212</v>
      </c>
      <c r="H64" s="87">
        <v>2000</v>
      </c>
      <c r="I64" s="87">
        <f t="shared" ref="I64" si="88">SUM(H64)/7.5345</f>
        <v>265.44561682925212</v>
      </c>
      <c r="J64" s="87">
        <v>2000</v>
      </c>
      <c r="K64" s="87">
        <f t="shared" ref="K64" si="89">SUM(J64)/7.5345</f>
        <v>265.44561682925212</v>
      </c>
    </row>
    <row r="65" spans="1:11" s="1" customFormat="1" ht="13.5" customHeight="1" x14ac:dyDescent="0.25">
      <c r="A65" s="88" t="s">
        <v>69</v>
      </c>
      <c r="B65" s="11" t="s">
        <v>534</v>
      </c>
      <c r="C65" s="89" t="s">
        <v>533</v>
      </c>
      <c r="D65" s="17">
        <v>10000</v>
      </c>
      <c r="E65" s="17">
        <f t="shared" si="19"/>
        <v>1327.2280841462605</v>
      </c>
      <c r="F65" s="87">
        <v>10000</v>
      </c>
      <c r="G65" s="87">
        <f t="shared" si="19"/>
        <v>1327.2280841462605</v>
      </c>
      <c r="H65" s="87">
        <v>10000</v>
      </c>
      <c r="I65" s="87">
        <f t="shared" ref="I65" si="90">SUM(H65)/7.5345</f>
        <v>1327.2280841462605</v>
      </c>
      <c r="J65" s="87">
        <v>10000</v>
      </c>
      <c r="K65" s="87">
        <f t="shared" ref="K65" si="91">SUM(J65)/7.5345</f>
        <v>1327.2280841462605</v>
      </c>
    </row>
    <row r="66" spans="1:11" s="1" customFormat="1" ht="13.5" customHeight="1" x14ac:dyDescent="0.25">
      <c r="A66" s="88" t="s">
        <v>69</v>
      </c>
      <c r="B66" s="11" t="s">
        <v>661</v>
      </c>
      <c r="C66" s="89" t="s">
        <v>660</v>
      </c>
      <c r="D66" s="17">
        <v>255000</v>
      </c>
      <c r="E66" s="17">
        <f t="shared" si="19"/>
        <v>33844.316145729645</v>
      </c>
      <c r="F66" s="87">
        <v>300000</v>
      </c>
      <c r="G66" s="87">
        <f t="shared" si="19"/>
        <v>39816.842524387816</v>
      </c>
      <c r="H66" s="87">
        <v>320000</v>
      </c>
      <c r="I66" s="87">
        <f t="shared" ref="I66" si="92">SUM(H66)/7.5345</f>
        <v>42471.298692680335</v>
      </c>
      <c r="J66" s="87">
        <v>350000</v>
      </c>
      <c r="K66" s="87">
        <f t="shared" ref="K66" si="93">SUM(J66)/7.5345</f>
        <v>46452.982945119118</v>
      </c>
    </row>
    <row r="67" spans="1:11" s="1" customFormat="1" ht="23.25" customHeight="1" x14ac:dyDescent="0.25">
      <c r="A67" s="8" t="s">
        <v>34</v>
      </c>
      <c r="B67" s="9" t="s">
        <v>244</v>
      </c>
      <c r="C67" s="81" t="s">
        <v>355</v>
      </c>
      <c r="D67" s="16">
        <f t="shared" ref="D67:K67" si="94">SUM(D68:D69)</f>
        <v>420000</v>
      </c>
      <c r="E67" s="16">
        <f t="shared" si="94"/>
        <v>55743.57953414294</v>
      </c>
      <c r="F67" s="69">
        <f t="shared" si="94"/>
        <v>315000</v>
      </c>
      <c r="G67" s="69">
        <f t="shared" si="94"/>
        <v>41807.684650607203</v>
      </c>
      <c r="H67" s="69">
        <f t="shared" si="94"/>
        <v>260000</v>
      </c>
      <c r="I67" s="69">
        <f t="shared" si="94"/>
        <v>34507.930187802776</v>
      </c>
      <c r="J67" s="69">
        <f t="shared" si="94"/>
        <v>155000</v>
      </c>
      <c r="K67" s="69">
        <f t="shared" si="94"/>
        <v>20572.035304267039</v>
      </c>
    </row>
    <row r="68" spans="1:11" s="1" customFormat="1" ht="15" customHeight="1" x14ac:dyDescent="0.25">
      <c r="A68" s="88" t="s">
        <v>163</v>
      </c>
      <c r="B68" s="11" t="s">
        <v>167</v>
      </c>
      <c r="C68" s="89" t="s">
        <v>402</v>
      </c>
      <c r="D68" s="17">
        <v>20000</v>
      </c>
      <c r="E68" s="17">
        <f t="shared" ref="E68:G69" si="95">SUM(D68)/7.5345</f>
        <v>2654.4561682925209</v>
      </c>
      <c r="F68" s="87">
        <v>15000</v>
      </c>
      <c r="G68" s="87">
        <f t="shared" si="95"/>
        <v>1990.8421262193906</v>
      </c>
      <c r="H68" s="87">
        <v>10000</v>
      </c>
      <c r="I68" s="87">
        <f t="shared" ref="I68" si="96">SUM(H68)/7.5345</f>
        <v>1327.2280841462605</v>
      </c>
      <c r="J68" s="87">
        <v>5000</v>
      </c>
      <c r="K68" s="87">
        <f t="shared" ref="K68" si="97">SUM(J68)/7.5345</f>
        <v>663.61404207313024</v>
      </c>
    </row>
    <row r="69" spans="1:11" s="1" customFormat="1" ht="15" customHeight="1" x14ac:dyDescent="0.25">
      <c r="A69" s="88" t="s">
        <v>166</v>
      </c>
      <c r="B69" s="11" t="s">
        <v>170</v>
      </c>
      <c r="C69" s="89" t="s">
        <v>405</v>
      </c>
      <c r="D69" s="17">
        <v>400000</v>
      </c>
      <c r="E69" s="17">
        <f t="shared" si="95"/>
        <v>53089.123365850421</v>
      </c>
      <c r="F69" s="87">
        <v>300000</v>
      </c>
      <c r="G69" s="87">
        <f t="shared" si="95"/>
        <v>39816.842524387816</v>
      </c>
      <c r="H69" s="87">
        <v>250000</v>
      </c>
      <c r="I69" s="87">
        <f t="shared" ref="I69" si="98">SUM(H69)/7.5345</f>
        <v>33180.702103656513</v>
      </c>
      <c r="J69" s="87">
        <v>150000</v>
      </c>
      <c r="K69" s="87">
        <f t="shared" ref="K69" si="99">SUM(J69)/7.5345</f>
        <v>19908.421262193908</v>
      </c>
    </row>
    <row r="70" spans="1:11" s="1" customFormat="1" ht="16.5" customHeight="1" x14ac:dyDescent="0.25">
      <c r="A70" s="8" t="s">
        <v>34</v>
      </c>
      <c r="B70" s="9" t="s">
        <v>246</v>
      </c>
      <c r="C70" s="81" t="s">
        <v>355</v>
      </c>
      <c r="D70" s="16">
        <f t="shared" ref="D70" si="100">SUM(D71:D75)</f>
        <v>38700</v>
      </c>
      <c r="E70" s="16">
        <f t="shared" ref="E70:G70" si="101">SUM(E71:E75)</f>
        <v>5136.372685646028</v>
      </c>
      <c r="F70" s="69">
        <f t="shared" ref="F70:I70" si="102">SUM(F71:F75)</f>
        <v>521000</v>
      </c>
      <c r="G70" s="69">
        <f t="shared" si="101"/>
        <v>69148.583184020172</v>
      </c>
      <c r="H70" s="69">
        <f t="shared" si="102"/>
        <v>4200</v>
      </c>
      <c r="I70" s="69">
        <f t="shared" si="102"/>
        <v>557.43579534142941</v>
      </c>
      <c r="J70" s="69">
        <f t="shared" ref="J70:K70" si="103">SUM(J71:J75)</f>
        <v>4200</v>
      </c>
      <c r="K70" s="69">
        <f t="shared" si="103"/>
        <v>557.43579534142941</v>
      </c>
    </row>
    <row r="71" spans="1:11" s="1" customFormat="1" ht="15" customHeight="1" x14ac:dyDescent="0.25">
      <c r="A71" s="88" t="s">
        <v>171</v>
      </c>
      <c r="B71" s="11" t="s">
        <v>175</v>
      </c>
      <c r="C71" s="89" t="s">
        <v>406</v>
      </c>
      <c r="D71" s="17">
        <v>0</v>
      </c>
      <c r="E71" s="17">
        <f t="shared" ref="E71:G75" si="104">SUM(D71)/7.5345</f>
        <v>0</v>
      </c>
      <c r="F71" s="87">
        <v>10000</v>
      </c>
      <c r="G71" s="87">
        <f t="shared" si="104"/>
        <v>1327.2280841462605</v>
      </c>
      <c r="H71" s="87">
        <v>0</v>
      </c>
      <c r="I71" s="87">
        <f t="shared" ref="I71" si="105">SUM(H71)/7.5345</f>
        <v>0</v>
      </c>
      <c r="J71" s="87">
        <v>0</v>
      </c>
      <c r="K71" s="87">
        <f t="shared" ref="K71" si="106">SUM(J71)/7.5345</f>
        <v>0</v>
      </c>
    </row>
    <row r="72" spans="1:11" s="1" customFormat="1" ht="15" customHeight="1" x14ac:dyDescent="0.25">
      <c r="A72" s="88" t="s">
        <v>72</v>
      </c>
      <c r="B72" s="11" t="s">
        <v>12</v>
      </c>
      <c r="C72" s="89" t="s">
        <v>407</v>
      </c>
      <c r="D72" s="17">
        <v>500</v>
      </c>
      <c r="E72" s="17">
        <f t="shared" si="104"/>
        <v>66.361404207313029</v>
      </c>
      <c r="F72" s="87">
        <v>1000</v>
      </c>
      <c r="G72" s="87">
        <f t="shared" si="104"/>
        <v>132.72280841462606</v>
      </c>
      <c r="H72" s="87">
        <v>1000</v>
      </c>
      <c r="I72" s="87">
        <f t="shared" ref="I72" si="107">SUM(H72)/7.5345</f>
        <v>132.72280841462606</v>
      </c>
      <c r="J72" s="87">
        <v>1000</v>
      </c>
      <c r="K72" s="87">
        <f t="shared" ref="K72" si="108">SUM(J72)/7.5345</f>
        <v>132.72280841462606</v>
      </c>
    </row>
    <row r="73" spans="1:11" s="1" customFormat="1" ht="15" customHeight="1" x14ac:dyDescent="0.25">
      <c r="A73" s="88" t="s">
        <v>172</v>
      </c>
      <c r="B73" s="11" t="s">
        <v>176</v>
      </c>
      <c r="C73" s="89" t="s">
        <v>408</v>
      </c>
      <c r="D73" s="17">
        <v>0</v>
      </c>
      <c r="E73" s="17">
        <f t="shared" si="104"/>
        <v>0</v>
      </c>
      <c r="F73" s="87">
        <v>10000</v>
      </c>
      <c r="G73" s="87">
        <f t="shared" si="104"/>
        <v>1327.2280841462605</v>
      </c>
      <c r="H73" s="87">
        <v>0</v>
      </c>
      <c r="I73" s="87">
        <f t="shared" ref="I73" si="109">SUM(H73)/7.5345</f>
        <v>0</v>
      </c>
      <c r="J73" s="87">
        <v>0</v>
      </c>
      <c r="K73" s="87">
        <f t="shared" ref="K73" si="110">SUM(J73)/7.5345</f>
        <v>0</v>
      </c>
    </row>
    <row r="74" spans="1:11" s="1" customFormat="1" ht="15" customHeight="1" x14ac:dyDescent="0.25">
      <c r="A74" s="88" t="s">
        <v>173</v>
      </c>
      <c r="B74" s="11" t="s">
        <v>704</v>
      </c>
      <c r="C74" s="89" t="s">
        <v>409</v>
      </c>
      <c r="D74" s="17">
        <v>3200</v>
      </c>
      <c r="E74" s="17">
        <f t="shared" si="104"/>
        <v>424.71298692680335</v>
      </c>
      <c r="F74" s="87">
        <v>300000</v>
      </c>
      <c r="G74" s="87">
        <f t="shared" si="104"/>
        <v>39816.842524387816</v>
      </c>
      <c r="H74" s="87">
        <v>3200</v>
      </c>
      <c r="I74" s="87">
        <f t="shared" ref="I74" si="111">SUM(H74)/7.5345</f>
        <v>424.71298692680335</v>
      </c>
      <c r="J74" s="87">
        <v>3200</v>
      </c>
      <c r="K74" s="87">
        <f t="shared" ref="K74" si="112">SUM(J74)/7.5345</f>
        <v>424.71298692680335</v>
      </c>
    </row>
    <row r="75" spans="1:11" s="2" customFormat="1" ht="15" customHeight="1" x14ac:dyDescent="0.25">
      <c r="A75" s="88" t="s">
        <v>174</v>
      </c>
      <c r="B75" s="11" t="s">
        <v>703</v>
      </c>
      <c r="C75" s="89" t="s">
        <v>410</v>
      </c>
      <c r="D75" s="17">
        <v>35000</v>
      </c>
      <c r="E75" s="17">
        <f t="shared" si="104"/>
        <v>4645.298294511912</v>
      </c>
      <c r="F75" s="87">
        <v>200000</v>
      </c>
      <c r="G75" s="87">
        <f t="shared" si="104"/>
        <v>26544.56168292521</v>
      </c>
      <c r="H75" s="87">
        <v>0</v>
      </c>
      <c r="I75" s="87">
        <f t="shared" ref="I75" si="113">SUM(H75)/7.5345</f>
        <v>0</v>
      </c>
      <c r="J75" s="87">
        <v>0</v>
      </c>
      <c r="K75" s="87">
        <f t="shared" ref="K75" si="114">SUM(J75)/7.5345</f>
        <v>0</v>
      </c>
    </row>
    <row r="76" spans="1:11" s="2" customFormat="1" ht="19.5" customHeight="1" x14ac:dyDescent="0.25">
      <c r="A76" s="6" t="s">
        <v>203</v>
      </c>
      <c r="B76" s="7" t="s">
        <v>13</v>
      </c>
      <c r="C76" s="80" t="s">
        <v>355</v>
      </c>
      <c r="D76" s="15">
        <f>SUM(D77+D81+D85+D95+D99)</f>
        <v>1015000</v>
      </c>
      <c r="E76" s="15">
        <f>SUM(E77+E81+E85+E95+E99)</f>
        <v>134713.65054084544</v>
      </c>
      <c r="F76" s="68">
        <f t="shared" ref="F76:H76" si="115">SUM(F77+F81+F85+F95+F99)</f>
        <v>1159000</v>
      </c>
      <c r="G76" s="68">
        <f>SUM(G77+G81+G85+G95+G99)</f>
        <v>153825.7349525516</v>
      </c>
      <c r="H76" s="68">
        <f t="shared" si="115"/>
        <v>1260000</v>
      </c>
      <c r="I76" s="68">
        <f>SUM(I77+I81+I85+I95+I99)</f>
        <v>167230.73860242881</v>
      </c>
      <c r="J76" s="68">
        <f t="shared" ref="J76" si="116">SUM(J77+J81+J85+J95+J99)</f>
        <v>1256000</v>
      </c>
      <c r="K76" s="68">
        <f>SUM(K77+K81+K85+K95+K99)</f>
        <v>166699.84736877034</v>
      </c>
    </row>
    <row r="77" spans="1:11" s="2" customFormat="1" ht="19.5" customHeight="1" x14ac:dyDescent="0.25">
      <c r="A77" s="8" t="s">
        <v>34</v>
      </c>
      <c r="B77" s="9" t="s">
        <v>177</v>
      </c>
      <c r="C77" s="81" t="s">
        <v>355</v>
      </c>
      <c r="D77" s="16">
        <f t="shared" ref="D77" si="117">SUM(D78:D80)</f>
        <v>106000</v>
      </c>
      <c r="E77" s="16">
        <f t="shared" ref="E77:G77" si="118">SUM(E78:E80)</f>
        <v>14068.617691950361</v>
      </c>
      <c r="F77" s="69">
        <f t="shared" ref="F77:I77" si="119">SUM(F78:F80)</f>
        <v>260000</v>
      </c>
      <c r="G77" s="69">
        <f t="shared" si="118"/>
        <v>34507.930187802776</v>
      </c>
      <c r="H77" s="69">
        <f t="shared" si="119"/>
        <v>260000</v>
      </c>
      <c r="I77" s="69">
        <f t="shared" si="119"/>
        <v>34507.930187802776</v>
      </c>
      <c r="J77" s="69">
        <f t="shared" ref="J77:K77" si="120">SUM(J78:J80)</f>
        <v>260000</v>
      </c>
      <c r="K77" s="69">
        <f t="shared" si="120"/>
        <v>34507.930187802776</v>
      </c>
    </row>
    <row r="78" spans="1:11" s="1" customFormat="1" ht="15" customHeight="1" x14ac:dyDescent="0.25">
      <c r="A78" s="88" t="s">
        <v>179</v>
      </c>
      <c r="B78" s="11" t="s">
        <v>180</v>
      </c>
      <c r="C78" s="89" t="s">
        <v>411</v>
      </c>
      <c r="D78" s="17">
        <v>50000</v>
      </c>
      <c r="E78" s="17">
        <f t="shared" ref="E78:G80" si="121">SUM(D78)/7.5345</f>
        <v>6636.1404207313026</v>
      </c>
      <c r="F78" s="87">
        <v>100000</v>
      </c>
      <c r="G78" s="87">
        <f t="shared" si="121"/>
        <v>13272.280841462605</v>
      </c>
      <c r="H78" s="87">
        <v>100000</v>
      </c>
      <c r="I78" s="87">
        <f t="shared" ref="I78" si="122">SUM(H78)/7.5345</f>
        <v>13272.280841462605</v>
      </c>
      <c r="J78" s="87">
        <v>100000</v>
      </c>
      <c r="K78" s="87">
        <f t="shared" ref="K78" si="123">SUM(J78)/7.5345</f>
        <v>13272.280841462605</v>
      </c>
    </row>
    <row r="79" spans="1:11" s="1" customFormat="1" ht="15" customHeight="1" x14ac:dyDescent="0.25">
      <c r="A79" s="88" t="s">
        <v>179</v>
      </c>
      <c r="B79" s="11" t="s">
        <v>181</v>
      </c>
      <c r="C79" s="89" t="s">
        <v>412</v>
      </c>
      <c r="D79" s="17">
        <v>55000</v>
      </c>
      <c r="E79" s="17">
        <f t="shared" si="121"/>
        <v>7299.7544628044325</v>
      </c>
      <c r="F79" s="87">
        <v>150000</v>
      </c>
      <c r="G79" s="87">
        <f t="shared" si="121"/>
        <v>19908.421262193908</v>
      </c>
      <c r="H79" s="87">
        <v>150000</v>
      </c>
      <c r="I79" s="87">
        <f t="shared" ref="I79" si="124">SUM(H79)/7.5345</f>
        <v>19908.421262193908</v>
      </c>
      <c r="J79" s="87">
        <v>150000</v>
      </c>
      <c r="K79" s="87">
        <f t="shared" ref="K79" si="125">SUM(J79)/7.5345</f>
        <v>19908.421262193908</v>
      </c>
    </row>
    <row r="80" spans="1:11" s="2" customFormat="1" ht="15" customHeight="1" x14ac:dyDescent="0.25">
      <c r="A80" s="88" t="s">
        <v>179</v>
      </c>
      <c r="B80" s="11" t="s">
        <v>182</v>
      </c>
      <c r="C80" s="89" t="s">
        <v>413</v>
      </c>
      <c r="D80" s="17">
        <v>1000</v>
      </c>
      <c r="E80" s="17">
        <f t="shared" si="121"/>
        <v>132.72280841462606</v>
      </c>
      <c r="F80" s="87">
        <v>10000</v>
      </c>
      <c r="G80" s="87">
        <f t="shared" si="121"/>
        <v>1327.2280841462605</v>
      </c>
      <c r="H80" s="87">
        <v>10000</v>
      </c>
      <c r="I80" s="87">
        <f t="shared" ref="I80" si="126">SUM(H80)/7.5345</f>
        <v>1327.2280841462605</v>
      </c>
      <c r="J80" s="87">
        <v>10000</v>
      </c>
      <c r="K80" s="87">
        <f t="shared" ref="K80" si="127">SUM(J80)/7.5345</f>
        <v>1327.2280841462605</v>
      </c>
    </row>
    <row r="81" spans="1:11" s="1" customFormat="1" ht="15" customHeight="1" x14ac:dyDescent="0.25">
      <c r="A81" s="8" t="s">
        <v>34</v>
      </c>
      <c r="B81" s="9" t="s">
        <v>178</v>
      </c>
      <c r="C81" s="81" t="s">
        <v>355</v>
      </c>
      <c r="D81" s="16">
        <f>SUM(D82:D84)</f>
        <v>480000</v>
      </c>
      <c r="E81" s="16">
        <f>SUM(E82:E84)</f>
        <v>63706.948039020506</v>
      </c>
      <c r="F81" s="69">
        <f t="shared" ref="F81:H81" si="128">SUM(F82:F84)</f>
        <v>530000</v>
      </c>
      <c r="G81" s="69">
        <f>SUM(G82:G84)</f>
        <v>70343.088459751802</v>
      </c>
      <c r="H81" s="69">
        <f t="shared" si="128"/>
        <v>530000</v>
      </c>
      <c r="I81" s="69">
        <f>SUM(I82:I84)</f>
        <v>70343.088459751802</v>
      </c>
      <c r="J81" s="69">
        <f t="shared" ref="J81" si="129">SUM(J82:J84)</f>
        <v>530000</v>
      </c>
      <c r="K81" s="69">
        <f>SUM(K82:K84)</f>
        <v>70343.088459751802</v>
      </c>
    </row>
    <row r="82" spans="1:11" s="1" customFormat="1" ht="15" customHeight="1" x14ac:dyDescent="0.25">
      <c r="A82" s="88" t="s">
        <v>129</v>
      </c>
      <c r="B82" s="11" t="s">
        <v>183</v>
      </c>
      <c r="C82" s="89" t="s">
        <v>414</v>
      </c>
      <c r="D82" s="17">
        <v>200000</v>
      </c>
      <c r="E82" s="17">
        <f t="shared" ref="E82:G84" si="130">SUM(D82)/7.5345</f>
        <v>26544.56168292521</v>
      </c>
      <c r="F82" s="87">
        <v>200000</v>
      </c>
      <c r="G82" s="87">
        <f t="shared" si="130"/>
        <v>26544.56168292521</v>
      </c>
      <c r="H82" s="87">
        <v>200000</v>
      </c>
      <c r="I82" s="87">
        <f t="shared" ref="I82" si="131">SUM(H82)/7.5345</f>
        <v>26544.56168292521</v>
      </c>
      <c r="J82" s="87">
        <v>200000</v>
      </c>
      <c r="K82" s="87">
        <f t="shared" ref="K82" si="132">SUM(J82)/7.5345</f>
        <v>26544.56168292521</v>
      </c>
    </row>
    <row r="83" spans="1:11" s="1" customFormat="1" ht="15" customHeight="1" x14ac:dyDescent="0.25">
      <c r="A83" s="88" t="s">
        <v>129</v>
      </c>
      <c r="B83" s="11" t="s">
        <v>507</v>
      </c>
      <c r="C83" s="89" t="s">
        <v>415</v>
      </c>
      <c r="D83" s="17">
        <v>30000</v>
      </c>
      <c r="E83" s="17">
        <f t="shared" si="130"/>
        <v>3981.6842524387812</v>
      </c>
      <c r="F83" s="87">
        <v>30000</v>
      </c>
      <c r="G83" s="87">
        <f t="shared" si="130"/>
        <v>3981.6842524387812</v>
      </c>
      <c r="H83" s="87">
        <v>30000</v>
      </c>
      <c r="I83" s="87">
        <f t="shared" ref="I83" si="133">SUM(H83)/7.5345</f>
        <v>3981.6842524387812</v>
      </c>
      <c r="J83" s="87">
        <v>30000</v>
      </c>
      <c r="K83" s="87">
        <f t="shared" ref="K83" si="134">SUM(J83)/7.5345</f>
        <v>3981.6842524387812</v>
      </c>
    </row>
    <row r="84" spans="1:11" s="1" customFormat="1" ht="25.5" customHeight="1" x14ac:dyDescent="0.25">
      <c r="A84" s="88" t="s">
        <v>535</v>
      </c>
      <c r="B84" s="11" t="s">
        <v>509</v>
      </c>
      <c r="C84" s="89" t="s">
        <v>536</v>
      </c>
      <c r="D84" s="17">
        <v>250000</v>
      </c>
      <c r="E84" s="17">
        <f t="shared" si="130"/>
        <v>33180.702103656513</v>
      </c>
      <c r="F84" s="87">
        <v>300000</v>
      </c>
      <c r="G84" s="87">
        <f t="shared" si="130"/>
        <v>39816.842524387816</v>
      </c>
      <c r="H84" s="87">
        <v>300000</v>
      </c>
      <c r="I84" s="87">
        <f t="shared" ref="I84" si="135">SUM(H84)/7.5345</f>
        <v>39816.842524387816</v>
      </c>
      <c r="J84" s="87">
        <v>300000</v>
      </c>
      <c r="K84" s="87">
        <f t="shared" ref="K84" si="136">SUM(J84)/7.5345</f>
        <v>39816.842524387816</v>
      </c>
    </row>
    <row r="85" spans="1:11" s="1" customFormat="1" ht="29.25" customHeight="1" x14ac:dyDescent="0.25">
      <c r="A85" s="8" t="s">
        <v>34</v>
      </c>
      <c r="B85" s="9" t="s">
        <v>184</v>
      </c>
      <c r="C85" s="81" t="s">
        <v>355</v>
      </c>
      <c r="D85" s="16">
        <f>SUM(D86:D94)</f>
        <v>306000</v>
      </c>
      <c r="E85" s="16">
        <f>SUM(E86:E94)</f>
        <v>40613.179374875574</v>
      </c>
      <c r="F85" s="69">
        <f t="shared" ref="F85:H85" si="137">SUM(F86:F94)</f>
        <v>241000</v>
      </c>
      <c r="G85" s="69">
        <f>SUM(G86:G94)</f>
        <v>31986.196827924876</v>
      </c>
      <c r="H85" s="69">
        <f t="shared" si="137"/>
        <v>270000</v>
      </c>
      <c r="I85" s="69">
        <f>SUM(I86:I94)</f>
        <v>35835.158271949032</v>
      </c>
      <c r="J85" s="69">
        <f t="shared" ref="J85" si="138">SUM(J86:J94)</f>
        <v>266000</v>
      </c>
      <c r="K85" s="69">
        <f>SUM(K86:K94)</f>
        <v>35304.267038290534</v>
      </c>
    </row>
    <row r="86" spans="1:11" s="1" customFormat="1" ht="18.75" customHeight="1" x14ac:dyDescent="0.25">
      <c r="A86" s="88" t="s">
        <v>187</v>
      </c>
      <c r="B86" s="11" t="s">
        <v>602</v>
      </c>
      <c r="C86" s="89" t="s">
        <v>416</v>
      </c>
      <c r="D86" s="17">
        <v>50000</v>
      </c>
      <c r="E86" s="17">
        <f t="shared" ref="E86:G94" si="139">SUM(D86)/7.5345</f>
        <v>6636.1404207313026</v>
      </c>
      <c r="F86" s="87">
        <v>50000</v>
      </c>
      <c r="G86" s="87">
        <f t="shared" si="139"/>
        <v>6636.1404207313026</v>
      </c>
      <c r="H86" s="87">
        <v>50000</v>
      </c>
      <c r="I86" s="87">
        <f t="shared" ref="I86" si="140">SUM(H86)/7.5345</f>
        <v>6636.1404207313026</v>
      </c>
      <c r="J86" s="87">
        <v>50000</v>
      </c>
      <c r="K86" s="87">
        <f t="shared" ref="K86" si="141">SUM(J86)/7.5345</f>
        <v>6636.1404207313026</v>
      </c>
    </row>
    <row r="87" spans="1:11" s="1" customFormat="1" ht="15" customHeight="1" x14ac:dyDescent="0.25">
      <c r="A87" s="88" t="s">
        <v>179</v>
      </c>
      <c r="B87" s="11" t="s">
        <v>585</v>
      </c>
      <c r="C87" s="89" t="s">
        <v>417</v>
      </c>
      <c r="D87" s="17">
        <v>20000</v>
      </c>
      <c r="E87" s="17">
        <f t="shared" si="139"/>
        <v>2654.4561682925209</v>
      </c>
      <c r="F87" s="87">
        <v>50000</v>
      </c>
      <c r="G87" s="87">
        <f t="shared" si="139"/>
        <v>6636.1404207313026</v>
      </c>
      <c r="H87" s="87">
        <v>50000</v>
      </c>
      <c r="I87" s="87">
        <f t="shared" ref="I87" si="142">SUM(H87)/7.5345</f>
        <v>6636.1404207313026</v>
      </c>
      <c r="J87" s="87">
        <v>20000</v>
      </c>
      <c r="K87" s="87">
        <f t="shared" ref="K87" si="143">SUM(J87)/7.5345</f>
        <v>2654.4561682925209</v>
      </c>
    </row>
    <row r="88" spans="1:11" s="1" customFormat="1" ht="15" customHeight="1" x14ac:dyDescent="0.25">
      <c r="A88" s="88" t="s">
        <v>179</v>
      </c>
      <c r="B88" s="11" t="s">
        <v>14</v>
      </c>
      <c r="C88" s="89" t="s">
        <v>418</v>
      </c>
      <c r="D88" s="17">
        <v>15000</v>
      </c>
      <c r="E88" s="17">
        <f t="shared" si="139"/>
        <v>1990.8421262193906</v>
      </c>
      <c r="F88" s="87">
        <v>15000</v>
      </c>
      <c r="G88" s="87">
        <f t="shared" si="139"/>
        <v>1990.8421262193906</v>
      </c>
      <c r="H88" s="87">
        <v>15000</v>
      </c>
      <c r="I88" s="87">
        <f t="shared" ref="I88" si="144">SUM(H88)/7.5345</f>
        <v>1990.8421262193906</v>
      </c>
      <c r="J88" s="87">
        <v>15000</v>
      </c>
      <c r="K88" s="87">
        <f t="shared" ref="K88" si="145">SUM(J88)/7.5345</f>
        <v>1990.8421262193906</v>
      </c>
    </row>
    <row r="89" spans="1:11" s="1" customFormat="1" ht="15.75" customHeight="1" x14ac:dyDescent="0.25">
      <c r="A89" s="88" t="s">
        <v>179</v>
      </c>
      <c r="B89" s="11" t="s">
        <v>188</v>
      </c>
      <c r="C89" s="89" t="s">
        <v>419</v>
      </c>
      <c r="D89" s="17">
        <v>0</v>
      </c>
      <c r="E89" s="17">
        <f t="shared" si="139"/>
        <v>0</v>
      </c>
      <c r="F89" s="87">
        <v>0</v>
      </c>
      <c r="G89" s="87">
        <f t="shared" si="139"/>
        <v>0</v>
      </c>
      <c r="H89" s="87">
        <v>0</v>
      </c>
      <c r="I89" s="87">
        <f t="shared" ref="I89" si="146">SUM(H89)/7.5345</f>
        <v>0</v>
      </c>
      <c r="J89" s="87">
        <v>0</v>
      </c>
      <c r="K89" s="87">
        <f t="shared" ref="K89" si="147">SUM(J89)/7.5345</f>
        <v>0</v>
      </c>
    </row>
    <row r="90" spans="1:11" s="1" customFormat="1" ht="15" customHeight="1" x14ac:dyDescent="0.25">
      <c r="A90" s="88" t="s">
        <v>179</v>
      </c>
      <c r="B90" s="11" t="s">
        <v>15</v>
      </c>
      <c r="C90" s="89" t="s">
        <v>420</v>
      </c>
      <c r="D90" s="17">
        <v>50000</v>
      </c>
      <c r="E90" s="17">
        <f t="shared" si="139"/>
        <v>6636.1404207313026</v>
      </c>
      <c r="F90" s="87">
        <v>30000</v>
      </c>
      <c r="G90" s="87">
        <f t="shared" si="139"/>
        <v>3981.6842524387812</v>
      </c>
      <c r="H90" s="87">
        <v>30000</v>
      </c>
      <c r="I90" s="87">
        <f t="shared" ref="I90" si="148">SUM(H90)/7.5345</f>
        <v>3981.6842524387812</v>
      </c>
      <c r="J90" s="87">
        <v>50000</v>
      </c>
      <c r="K90" s="87">
        <f t="shared" ref="K90" si="149">SUM(J90)/7.5345</f>
        <v>6636.1404207313026</v>
      </c>
    </row>
    <row r="91" spans="1:11" s="1" customFormat="1" ht="15" customHeight="1" x14ac:dyDescent="0.25">
      <c r="A91" s="88" t="s">
        <v>186</v>
      </c>
      <c r="B91" s="11" t="s">
        <v>185</v>
      </c>
      <c r="C91" s="89" t="s">
        <v>421</v>
      </c>
      <c r="D91" s="17">
        <v>100000</v>
      </c>
      <c r="E91" s="17">
        <f t="shared" si="139"/>
        <v>13272.280841462605</v>
      </c>
      <c r="F91" s="87">
        <v>70000</v>
      </c>
      <c r="G91" s="87">
        <f t="shared" si="139"/>
        <v>9290.596589023824</v>
      </c>
      <c r="H91" s="87">
        <v>70000</v>
      </c>
      <c r="I91" s="87">
        <f t="shared" ref="I91" si="150">SUM(H91)/7.5345</f>
        <v>9290.596589023824</v>
      </c>
      <c r="J91" s="87">
        <v>100000</v>
      </c>
      <c r="K91" s="87">
        <f t="shared" ref="K91" si="151">SUM(J91)/7.5345</f>
        <v>13272.280841462605</v>
      </c>
    </row>
    <row r="92" spans="1:11" s="1" customFormat="1" ht="15" customHeight="1" x14ac:dyDescent="0.25">
      <c r="A92" s="88" t="s">
        <v>186</v>
      </c>
      <c r="B92" s="11" t="s">
        <v>190</v>
      </c>
      <c r="C92" s="89" t="s">
        <v>422</v>
      </c>
      <c r="D92" s="17">
        <v>1000</v>
      </c>
      <c r="E92" s="17">
        <f t="shared" si="139"/>
        <v>132.72280841462606</v>
      </c>
      <c r="F92" s="87">
        <v>5000</v>
      </c>
      <c r="G92" s="87">
        <f t="shared" si="139"/>
        <v>663.61404207313024</v>
      </c>
      <c r="H92" s="87">
        <v>5000</v>
      </c>
      <c r="I92" s="87">
        <f t="shared" ref="I92" si="152">SUM(H92)/7.5345</f>
        <v>663.61404207313024</v>
      </c>
      <c r="J92" s="87">
        <v>1000</v>
      </c>
      <c r="K92" s="87">
        <f t="shared" ref="K92" si="153">SUM(J92)/7.5345</f>
        <v>132.72280841462606</v>
      </c>
    </row>
    <row r="93" spans="1:11" s="1" customFormat="1" ht="15" customHeight="1" x14ac:dyDescent="0.25">
      <c r="A93" s="88" t="s">
        <v>189</v>
      </c>
      <c r="B93" s="11" t="s">
        <v>191</v>
      </c>
      <c r="C93" s="89" t="s">
        <v>423</v>
      </c>
      <c r="D93" s="17">
        <v>20000</v>
      </c>
      <c r="E93" s="17">
        <f t="shared" si="139"/>
        <v>2654.4561682925209</v>
      </c>
      <c r="F93" s="87">
        <v>20000</v>
      </c>
      <c r="G93" s="87">
        <f t="shared" si="139"/>
        <v>2654.4561682925209</v>
      </c>
      <c r="H93" s="87">
        <v>20000</v>
      </c>
      <c r="I93" s="87">
        <f t="shared" ref="I93" si="154">SUM(H93)/7.5345</f>
        <v>2654.4561682925209</v>
      </c>
      <c r="J93" s="87">
        <v>20000</v>
      </c>
      <c r="K93" s="87">
        <f t="shared" ref="K93" si="155">SUM(J93)/7.5345</f>
        <v>2654.4561682925209</v>
      </c>
    </row>
    <row r="94" spans="1:11" s="1" customFormat="1" ht="15" customHeight="1" x14ac:dyDescent="0.25">
      <c r="A94" s="88" t="s">
        <v>633</v>
      </c>
      <c r="B94" s="11" t="s">
        <v>601</v>
      </c>
      <c r="C94" s="89" t="s">
        <v>632</v>
      </c>
      <c r="D94" s="17">
        <v>50000</v>
      </c>
      <c r="E94" s="17">
        <f t="shared" si="139"/>
        <v>6636.1404207313026</v>
      </c>
      <c r="F94" s="87">
        <v>1000</v>
      </c>
      <c r="G94" s="87">
        <f t="shared" si="139"/>
        <v>132.72280841462606</v>
      </c>
      <c r="H94" s="87">
        <v>30000</v>
      </c>
      <c r="I94" s="87">
        <f t="shared" ref="I94" si="156">SUM(H94)/7.5345</f>
        <v>3981.6842524387812</v>
      </c>
      <c r="J94" s="87">
        <v>10000</v>
      </c>
      <c r="K94" s="87">
        <f t="shared" ref="K94" si="157">SUM(J94)/7.5345</f>
        <v>1327.2280841462605</v>
      </c>
    </row>
    <row r="95" spans="1:11" s="1" customFormat="1" ht="17.25" customHeight="1" x14ac:dyDescent="0.25">
      <c r="A95" s="8" t="s">
        <v>34</v>
      </c>
      <c r="B95" s="9" t="s">
        <v>192</v>
      </c>
      <c r="C95" s="81" t="s">
        <v>355</v>
      </c>
      <c r="D95" s="16">
        <f t="shared" ref="D95" si="158">SUM(D96:D98)</f>
        <v>50000</v>
      </c>
      <c r="E95" s="16">
        <f t="shared" ref="E95:G95" si="159">SUM(E96:E98)</f>
        <v>6636.1404207313026</v>
      </c>
      <c r="F95" s="69">
        <f t="shared" ref="F95:I95" si="160">SUM(F96:F98)</f>
        <v>55000</v>
      </c>
      <c r="G95" s="69">
        <f t="shared" si="159"/>
        <v>7299.7544628044325</v>
      </c>
      <c r="H95" s="69">
        <f t="shared" si="160"/>
        <v>55000</v>
      </c>
      <c r="I95" s="69">
        <f t="shared" si="160"/>
        <v>7299.7544628044325</v>
      </c>
      <c r="J95" s="69">
        <f t="shared" ref="J95:K95" si="161">SUM(J96:J98)</f>
        <v>55000</v>
      </c>
      <c r="K95" s="69">
        <f t="shared" si="161"/>
        <v>7299.7544628044325</v>
      </c>
    </row>
    <row r="96" spans="1:11" s="1" customFormat="1" ht="15" customHeight="1" x14ac:dyDescent="0.25">
      <c r="A96" s="88" t="s">
        <v>193</v>
      </c>
      <c r="B96" s="11" t="s">
        <v>195</v>
      </c>
      <c r="C96" s="89" t="s">
        <v>424</v>
      </c>
      <c r="D96" s="17">
        <v>20000</v>
      </c>
      <c r="E96" s="17">
        <f t="shared" ref="E96:G98" si="162">SUM(D96)/7.5345</f>
        <v>2654.4561682925209</v>
      </c>
      <c r="F96" s="87">
        <v>25000</v>
      </c>
      <c r="G96" s="87">
        <f t="shared" si="162"/>
        <v>3318.0702103656513</v>
      </c>
      <c r="H96" s="87">
        <v>25000</v>
      </c>
      <c r="I96" s="87">
        <f t="shared" ref="I96" si="163">SUM(H96)/7.5345</f>
        <v>3318.0702103656513</v>
      </c>
      <c r="J96" s="87">
        <v>25000</v>
      </c>
      <c r="K96" s="87">
        <f t="shared" ref="K96" si="164">SUM(J96)/7.5345</f>
        <v>3318.0702103656513</v>
      </c>
    </row>
    <row r="97" spans="1:11" s="2" customFormat="1" ht="15" customHeight="1" x14ac:dyDescent="0.25">
      <c r="A97" s="88" t="s">
        <v>193</v>
      </c>
      <c r="B97" s="11" t="s">
        <v>196</v>
      </c>
      <c r="C97" s="89" t="s">
        <v>425</v>
      </c>
      <c r="D97" s="17">
        <v>25000</v>
      </c>
      <c r="E97" s="17">
        <f t="shared" si="162"/>
        <v>3318.0702103656513</v>
      </c>
      <c r="F97" s="87">
        <v>25000</v>
      </c>
      <c r="G97" s="87">
        <f t="shared" si="162"/>
        <v>3318.0702103656513</v>
      </c>
      <c r="H97" s="87">
        <v>25000</v>
      </c>
      <c r="I97" s="87">
        <f t="shared" ref="I97" si="165">SUM(H97)/7.5345</f>
        <v>3318.0702103656513</v>
      </c>
      <c r="J97" s="87">
        <v>25000</v>
      </c>
      <c r="K97" s="87">
        <f t="shared" ref="K97" si="166">SUM(J97)/7.5345</f>
        <v>3318.0702103656513</v>
      </c>
    </row>
    <row r="98" spans="1:11" s="1" customFormat="1" ht="15" customHeight="1" x14ac:dyDescent="0.25">
      <c r="A98" s="88" t="s">
        <v>194</v>
      </c>
      <c r="B98" s="11" t="s">
        <v>197</v>
      </c>
      <c r="C98" s="89" t="s">
        <v>426</v>
      </c>
      <c r="D98" s="17">
        <v>5000</v>
      </c>
      <c r="E98" s="17">
        <f t="shared" si="162"/>
        <v>663.61404207313024</v>
      </c>
      <c r="F98" s="87">
        <v>5000</v>
      </c>
      <c r="G98" s="87">
        <f t="shared" si="162"/>
        <v>663.61404207313024</v>
      </c>
      <c r="H98" s="87">
        <v>5000</v>
      </c>
      <c r="I98" s="87">
        <f t="shared" ref="I98" si="167">SUM(H98)/7.5345</f>
        <v>663.61404207313024</v>
      </c>
      <c r="J98" s="87">
        <v>5000</v>
      </c>
      <c r="K98" s="87">
        <f t="shared" ref="K98" si="168">SUM(J98)/7.5345</f>
        <v>663.61404207313024</v>
      </c>
    </row>
    <row r="99" spans="1:11" s="1" customFormat="1" ht="16.5" customHeight="1" x14ac:dyDescent="0.25">
      <c r="A99" s="8" t="s">
        <v>34</v>
      </c>
      <c r="B99" s="9" t="s">
        <v>327</v>
      </c>
      <c r="C99" s="81" t="s">
        <v>355</v>
      </c>
      <c r="D99" s="16">
        <f>SUM(D100:D105)</f>
        <v>73000</v>
      </c>
      <c r="E99" s="16">
        <f>SUM(E100:E105)</f>
        <v>9688.7650142677012</v>
      </c>
      <c r="F99" s="69">
        <f t="shared" ref="F99:H99" si="169">SUM(F100:F105)</f>
        <v>73000</v>
      </c>
      <c r="G99" s="69">
        <f>SUM(G100:G105)</f>
        <v>9688.7650142677012</v>
      </c>
      <c r="H99" s="69">
        <f t="shared" si="169"/>
        <v>145000</v>
      </c>
      <c r="I99" s="69">
        <f>SUM(I100:I105)</f>
        <v>19244.807220120776</v>
      </c>
      <c r="J99" s="69">
        <f t="shared" ref="J99" si="170">SUM(J100:J105)</f>
        <v>145000</v>
      </c>
      <c r="K99" s="69">
        <f>SUM(K100:K105)</f>
        <v>19244.807220120776</v>
      </c>
    </row>
    <row r="100" spans="1:11" s="1" customFormat="1" ht="15" customHeight="1" x14ac:dyDescent="0.25">
      <c r="A100" s="88" t="s">
        <v>47</v>
      </c>
      <c r="B100" s="11" t="s">
        <v>198</v>
      </c>
      <c r="C100" s="89" t="s">
        <v>427</v>
      </c>
      <c r="D100" s="17">
        <v>0</v>
      </c>
      <c r="E100" s="17">
        <f t="shared" ref="E100:G105" si="171">SUM(D100)/7.5345</f>
        <v>0</v>
      </c>
      <c r="F100" s="87">
        <v>0</v>
      </c>
      <c r="G100" s="87">
        <f t="shared" si="171"/>
        <v>0</v>
      </c>
      <c r="H100" s="87">
        <v>0</v>
      </c>
      <c r="I100" s="87">
        <f t="shared" ref="I100" si="172">SUM(H100)/7.5345</f>
        <v>0</v>
      </c>
      <c r="J100" s="87">
        <v>0</v>
      </c>
      <c r="K100" s="87">
        <f t="shared" ref="K100" si="173">SUM(J100)/7.5345</f>
        <v>0</v>
      </c>
    </row>
    <row r="101" spans="1:11" s="1" customFormat="1" ht="15" customHeight="1" x14ac:dyDescent="0.25">
      <c r="A101" s="88" t="s">
        <v>47</v>
      </c>
      <c r="B101" s="11" t="s">
        <v>199</v>
      </c>
      <c r="C101" s="89" t="s">
        <v>428</v>
      </c>
      <c r="D101" s="17">
        <v>60000</v>
      </c>
      <c r="E101" s="17">
        <f t="shared" si="171"/>
        <v>7963.3685048775624</v>
      </c>
      <c r="F101" s="87">
        <v>60000</v>
      </c>
      <c r="G101" s="87">
        <f t="shared" si="171"/>
        <v>7963.3685048775624</v>
      </c>
      <c r="H101" s="87">
        <v>120000</v>
      </c>
      <c r="I101" s="87">
        <f t="shared" ref="I101" si="174">SUM(H101)/7.5345</f>
        <v>15926.737009755125</v>
      </c>
      <c r="J101" s="87">
        <v>120000</v>
      </c>
      <c r="K101" s="87">
        <f t="shared" ref="K101" si="175">SUM(J101)/7.5345</f>
        <v>15926.737009755125</v>
      </c>
    </row>
    <row r="102" spans="1:11" s="1" customFormat="1" ht="15" customHeight="1" x14ac:dyDescent="0.25">
      <c r="A102" s="88" t="s">
        <v>50</v>
      </c>
      <c r="B102" s="11" t="s">
        <v>200</v>
      </c>
      <c r="C102" s="89" t="s">
        <v>429</v>
      </c>
      <c r="D102" s="17">
        <v>0</v>
      </c>
      <c r="E102" s="17">
        <f t="shared" si="171"/>
        <v>0</v>
      </c>
      <c r="F102" s="87">
        <v>0</v>
      </c>
      <c r="G102" s="87">
        <f t="shared" si="171"/>
        <v>0</v>
      </c>
      <c r="H102" s="87">
        <v>0</v>
      </c>
      <c r="I102" s="87">
        <f t="shared" ref="I102" si="176">SUM(H102)/7.5345</f>
        <v>0</v>
      </c>
      <c r="J102" s="87">
        <v>0</v>
      </c>
      <c r="K102" s="87">
        <f t="shared" ref="K102" si="177">SUM(J102)/7.5345</f>
        <v>0</v>
      </c>
    </row>
    <row r="103" spans="1:11" s="1" customFormat="1" ht="15" customHeight="1" x14ac:dyDescent="0.25">
      <c r="A103" s="88" t="s">
        <v>51</v>
      </c>
      <c r="B103" s="11" t="s">
        <v>201</v>
      </c>
      <c r="C103" s="89" t="s">
        <v>430</v>
      </c>
      <c r="D103" s="17">
        <v>10000</v>
      </c>
      <c r="E103" s="17">
        <f t="shared" si="171"/>
        <v>1327.2280841462605</v>
      </c>
      <c r="F103" s="87">
        <v>10000</v>
      </c>
      <c r="G103" s="87">
        <f t="shared" si="171"/>
        <v>1327.2280841462605</v>
      </c>
      <c r="H103" s="87">
        <v>20000</v>
      </c>
      <c r="I103" s="87">
        <f t="shared" ref="I103" si="178">SUM(H103)/7.5345</f>
        <v>2654.4561682925209</v>
      </c>
      <c r="J103" s="87">
        <v>20000</v>
      </c>
      <c r="K103" s="87">
        <f t="shared" ref="K103" si="179">SUM(J103)/7.5345</f>
        <v>2654.4561682925209</v>
      </c>
    </row>
    <row r="104" spans="1:11" s="1" customFormat="1" ht="15" customHeight="1" x14ac:dyDescent="0.25">
      <c r="A104" s="88" t="s">
        <v>52</v>
      </c>
      <c r="B104" s="11" t="s">
        <v>202</v>
      </c>
      <c r="C104" s="89" t="s">
        <v>431</v>
      </c>
      <c r="D104" s="17">
        <v>0</v>
      </c>
      <c r="E104" s="17">
        <f t="shared" si="171"/>
        <v>0</v>
      </c>
      <c r="F104" s="87">
        <v>0</v>
      </c>
      <c r="G104" s="87">
        <f t="shared" si="171"/>
        <v>0</v>
      </c>
      <c r="H104" s="87">
        <v>0</v>
      </c>
      <c r="I104" s="87">
        <f t="shared" ref="I104" si="180">SUM(H104)/7.5345</f>
        <v>0</v>
      </c>
      <c r="J104" s="87">
        <v>0</v>
      </c>
      <c r="K104" s="87">
        <f t="shared" ref="K104" si="181">SUM(J104)/7.5345</f>
        <v>0</v>
      </c>
    </row>
    <row r="105" spans="1:11" s="1" customFormat="1" ht="15" customHeight="1" x14ac:dyDescent="0.25">
      <c r="A105" s="88" t="s">
        <v>53</v>
      </c>
      <c r="B105" s="11" t="s">
        <v>594</v>
      </c>
      <c r="C105" s="89" t="s">
        <v>595</v>
      </c>
      <c r="D105" s="17">
        <v>3000</v>
      </c>
      <c r="E105" s="17">
        <f t="shared" si="171"/>
        <v>398.16842524387812</v>
      </c>
      <c r="F105" s="87">
        <v>3000</v>
      </c>
      <c r="G105" s="87">
        <f t="shared" si="171"/>
        <v>398.16842524387812</v>
      </c>
      <c r="H105" s="87">
        <v>5000</v>
      </c>
      <c r="I105" s="87">
        <f t="shared" ref="I105" si="182">SUM(H105)/7.5345</f>
        <v>663.61404207313024</v>
      </c>
      <c r="J105" s="87">
        <v>5000</v>
      </c>
      <c r="K105" s="87">
        <f t="shared" ref="K105" si="183">SUM(J105)/7.5345</f>
        <v>663.61404207313024</v>
      </c>
    </row>
    <row r="106" spans="1:11" s="1" customFormat="1" ht="23.25" customHeight="1" x14ac:dyDescent="0.25">
      <c r="A106" s="6" t="s">
        <v>0</v>
      </c>
      <c r="B106" s="7" t="s">
        <v>1</v>
      </c>
      <c r="C106" s="80" t="s">
        <v>355</v>
      </c>
      <c r="D106" s="15">
        <f>SUM(D107+D125+D134+D145+D154+D157+D159+D161+D163+D165)</f>
        <v>2350000</v>
      </c>
      <c r="E106" s="15">
        <f>SUM(E107+E125+E134+E145+E154+E157+E159+E161+E163+E165)</f>
        <v>311898.59977437125</v>
      </c>
      <c r="F106" s="68">
        <f>SUM(F107+F125+F134+F145+F154+F157+F159+F161+F163+F165)</f>
        <v>4900000</v>
      </c>
      <c r="G106" s="68">
        <f>SUM(G107+G125+G134+G145+G154+G157+G159+G161+G163+G165)</f>
        <v>650341.76123166771</v>
      </c>
      <c r="H106" s="68">
        <f>SUM(H107+H125+H134+H145+H154+H157+H159+H161+H163+H165)</f>
        <v>9005000</v>
      </c>
      <c r="I106" s="68">
        <f>SUM(I107+I125+I134+I145+I154+I157+I159+I161+I163+I165)</f>
        <v>1195168.8897737076</v>
      </c>
      <c r="J106" s="68">
        <f>SUM(J107+J125+J134+J145+J154+J157+J159+J161+J163+J165)</f>
        <v>8955000</v>
      </c>
      <c r="K106" s="68">
        <f>SUM(K107+K125+K134+K145+K154+K157+K159+K161+K163+K165)</f>
        <v>1188532.7493529762</v>
      </c>
    </row>
    <row r="107" spans="1:11" s="1" customFormat="1" ht="18" customHeight="1" x14ac:dyDescent="0.25">
      <c r="A107" s="12" t="s">
        <v>34</v>
      </c>
      <c r="B107" s="9" t="s">
        <v>210</v>
      </c>
      <c r="C107" s="83" t="s">
        <v>355</v>
      </c>
      <c r="D107" s="16">
        <f t="shared" ref="D107:K107" si="184">SUM(D108:D124)</f>
        <v>50000</v>
      </c>
      <c r="E107" s="16">
        <f t="shared" si="184"/>
        <v>6636.1404207313026</v>
      </c>
      <c r="F107" s="69">
        <f t="shared" si="184"/>
        <v>150000</v>
      </c>
      <c r="G107" s="69">
        <f t="shared" si="184"/>
        <v>19908.421262193904</v>
      </c>
      <c r="H107" s="69">
        <f t="shared" si="184"/>
        <v>100000</v>
      </c>
      <c r="I107" s="69">
        <f t="shared" si="184"/>
        <v>13272.280841462605</v>
      </c>
      <c r="J107" s="69">
        <f t="shared" si="184"/>
        <v>100000</v>
      </c>
      <c r="K107" s="69">
        <f t="shared" si="184"/>
        <v>13272.280841462605</v>
      </c>
    </row>
    <row r="108" spans="1:11" s="2" customFormat="1" ht="23.25" customHeight="1" x14ac:dyDescent="0.25">
      <c r="A108" s="88" t="s">
        <v>205</v>
      </c>
      <c r="B108" s="11" t="s">
        <v>722</v>
      </c>
      <c r="C108" s="85" t="s">
        <v>706</v>
      </c>
      <c r="D108" s="17">
        <v>50000</v>
      </c>
      <c r="E108" s="17">
        <f t="shared" ref="E108:G124" si="185">SUM(D108)/7.5345</f>
        <v>6636.1404207313026</v>
      </c>
      <c r="F108" s="87">
        <v>5000</v>
      </c>
      <c r="G108" s="87">
        <f t="shared" si="185"/>
        <v>663.61404207313024</v>
      </c>
      <c r="H108" s="87">
        <v>50000</v>
      </c>
      <c r="I108" s="87">
        <f t="shared" ref="I108" si="186">SUM(H108)/7.5345</f>
        <v>6636.1404207313026</v>
      </c>
      <c r="J108" s="87">
        <v>50000</v>
      </c>
      <c r="K108" s="87">
        <f t="shared" ref="K108" si="187">SUM(J108)/7.5345</f>
        <v>6636.1404207313026</v>
      </c>
    </row>
    <row r="109" spans="1:11" s="2" customFormat="1" ht="22.5" customHeight="1" x14ac:dyDescent="0.25">
      <c r="A109" s="88" t="s">
        <v>205</v>
      </c>
      <c r="B109" s="11" t="s">
        <v>708</v>
      </c>
      <c r="C109" s="85" t="s">
        <v>707</v>
      </c>
      <c r="D109" s="17">
        <v>0</v>
      </c>
      <c r="E109" s="17">
        <f t="shared" si="185"/>
        <v>0</v>
      </c>
      <c r="F109" s="87">
        <v>5000</v>
      </c>
      <c r="G109" s="87">
        <f t="shared" si="185"/>
        <v>663.61404207313024</v>
      </c>
      <c r="H109" s="87">
        <v>0</v>
      </c>
      <c r="I109" s="87">
        <f t="shared" ref="I109" si="188">SUM(H109)/7.5345</f>
        <v>0</v>
      </c>
      <c r="J109" s="87">
        <v>0</v>
      </c>
      <c r="K109" s="87">
        <f t="shared" ref="K109" si="189">SUM(J109)/7.5345</f>
        <v>0</v>
      </c>
    </row>
    <row r="110" spans="1:11" s="1" customFormat="1" ht="26.25" customHeight="1" x14ac:dyDescent="0.25">
      <c r="A110" s="88" t="s">
        <v>205</v>
      </c>
      <c r="B110" s="11" t="s">
        <v>586</v>
      </c>
      <c r="C110" s="89" t="s">
        <v>432</v>
      </c>
      <c r="D110" s="17">
        <v>0</v>
      </c>
      <c r="E110" s="17">
        <f t="shared" si="185"/>
        <v>0</v>
      </c>
      <c r="F110" s="87">
        <v>0</v>
      </c>
      <c r="G110" s="87">
        <f t="shared" si="185"/>
        <v>0</v>
      </c>
      <c r="H110" s="87">
        <v>0</v>
      </c>
      <c r="I110" s="87">
        <f t="shared" ref="I110" si="190">SUM(H110)/7.5345</f>
        <v>0</v>
      </c>
      <c r="J110" s="87">
        <v>0</v>
      </c>
      <c r="K110" s="87">
        <f t="shared" ref="K110" si="191">SUM(J110)/7.5345</f>
        <v>0</v>
      </c>
    </row>
    <row r="111" spans="1:11" s="1" customFormat="1" ht="18" customHeight="1" x14ac:dyDescent="0.25">
      <c r="A111" s="88" t="s">
        <v>205</v>
      </c>
      <c r="B111" s="11" t="s">
        <v>332</v>
      </c>
      <c r="C111" s="89" t="s">
        <v>433</v>
      </c>
      <c r="D111" s="17">
        <v>0</v>
      </c>
      <c r="E111" s="17">
        <f t="shared" si="185"/>
        <v>0</v>
      </c>
      <c r="F111" s="87">
        <v>50000</v>
      </c>
      <c r="G111" s="87">
        <f t="shared" si="185"/>
        <v>6636.1404207313026</v>
      </c>
      <c r="H111" s="87">
        <v>0</v>
      </c>
      <c r="I111" s="87">
        <f t="shared" ref="I111" si="192">SUM(H111)/7.5345</f>
        <v>0</v>
      </c>
      <c r="J111" s="87">
        <v>0</v>
      </c>
      <c r="K111" s="87">
        <f t="shared" ref="K111" si="193">SUM(J111)/7.5345</f>
        <v>0</v>
      </c>
    </row>
    <row r="112" spans="1:11" s="1" customFormat="1" ht="24" customHeight="1" x14ac:dyDescent="0.25">
      <c r="A112" s="95" t="s">
        <v>205</v>
      </c>
      <c r="B112" s="11" t="s">
        <v>611</v>
      </c>
      <c r="C112" s="96" t="s">
        <v>634</v>
      </c>
      <c r="D112" s="98">
        <v>0</v>
      </c>
      <c r="E112" s="17">
        <f t="shared" si="185"/>
        <v>0</v>
      </c>
      <c r="F112" s="97">
        <v>50000</v>
      </c>
      <c r="G112" s="97">
        <f t="shared" si="185"/>
        <v>6636.1404207313026</v>
      </c>
      <c r="H112" s="97">
        <v>50000</v>
      </c>
      <c r="I112" s="97">
        <f t="shared" ref="I112" si="194">SUM(H112)/7.5345</f>
        <v>6636.1404207313026</v>
      </c>
      <c r="J112" s="97">
        <v>50000</v>
      </c>
      <c r="K112" s="97">
        <f t="shared" ref="K112" si="195">SUM(J112)/7.5345</f>
        <v>6636.1404207313026</v>
      </c>
    </row>
    <row r="113" spans="1:11" s="1" customFormat="1" ht="25.5" customHeight="1" x14ac:dyDescent="0.25">
      <c r="A113" s="95"/>
      <c r="B113" s="11" t="s">
        <v>612</v>
      </c>
      <c r="C113" s="96"/>
      <c r="D113" s="98"/>
      <c r="E113" s="17">
        <f t="shared" si="185"/>
        <v>0</v>
      </c>
      <c r="F113" s="97"/>
      <c r="G113" s="97"/>
      <c r="H113" s="97"/>
      <c r="I113" s="97"/>
      <c r="J113" s="97"/>
      <c r="K113" s="97"/>
    </row>
    <row r="114" spans="1:11" s="1" customFormat="1" ht="25.5" customHeight="1" x14ac:dyDescent="0.25">
      <c r="A114" s="95"/>
      <c r="B114" s="11" t="s">
        <v>613</v>
      </c>
      <c r="C114" s="96"/>
      <c r="D114" s="98"/>
      <c r="E114" s="17">
        <f t="shared" si="185"/>
        <v>0</v>
      </c>
      <c r="F114" s="97"/>
      <c r="G114" s="97"/>
      <c r="H114" s="97"/>
      <c r="I114" s="97"/>
      <c r="J114" s="97"/>
      <c r="K114" s="97"/>
    </row>
    <row r="115" spans="1:11" s="1" customFormat="1" ht="25.5" customHeight="1" x14ac:dyDescent="0.25">
      <c r="A115" s="95"/>
      <c r="B115" s="11" t="s">
        <v>614</v>
      </c>
      <c r="C115" s="96"/>
      <c r="D115" s="98"/>
      <c r="E115" s="17">
        <f t="shared" si="185"/>
        <v>0</v>
      </c>
      <c r="F115" s="97"/>
      <c r="G115" s="97"/>
      <c r="H115" s="97"/>
      <c r="I115" s="97"/>
      <c r="J115" s="97"/>
      <c r="K115" s="97"/>
    </row>
    <row r="116" spans="1:11" s="1" customFormat="1" ht="42.75" customHeight="1" x14ac:dyDescent="0.25">
      <c r="A116" s="88" t="s">
        <v>205</v>
      </c>
      <c r="B116" s="11" t="s">
        <v>705</v>
      </c>
      <c r="C116" s="85" t="s">
        <v>710</v>
      </c>
      <c r="D116" s="86">
        <v>0</v>
      </c>
      <c r="E116" s="17">
        <f t="shared" si="185"/>
        <v>0</v>
      </c>
      <c r="F116" s="87">
        <v>20000</v>
      </c>
      <c r="G116" s="87">
        <f t="shared" si="185"/>
        <v>2654.4561682925209</v>
      </c>
      <c r="H116" s="87">
        <v>0</v>
      </c>
      <c r="I116" s="87">
        <f t="shared" ref="I116" si="196">SUM(H116)/7.5345</f>
        <v>0</v>
      </c>
      <c r="J116" s="87">
        <v>0</v>
      </c>
      <c r="K116" s="87">
        <f t="shared" ref="K116" si="197">SUM(J116)/7.5345</f>
        <v>0</v>
      </c>
    </row>
    <row r="117" spans="1:11" s="1" customFormat="1" ht="25.5" customHeight="1" x14ac:dyDescent="0.25">
      <c r="A117" s="88" t="s">
        <v>205</v>
      </c>
      <c r="B117" s="11" t="s">
        <v>615</v>
      </c>
      <c r="C117" s="89" t="s">
        <v>635</v>
      </c>
      <c r="D117" s="17">
        <v>0</v>
      </c>
      <c r="E117" s="17">
        <f t="shared" si="185"/>
        <v>0</v>
      </c>
      <c r="F117" s="87">
        <v>0</v>
      </c>
      <c r="G117" s="87">
        <f t="shared" si="185"/>
        <v>0</v>
      </c>
      <c r="H117" s="87">
        <v>0</v>
      </c>
      <c r="I117" s="87">
        <f t="shared" ref="I117" si="198">SUM(H117)/7.5345</f>
        <v>0</v>
      </c>
      <c r="J117" s="87">
        <v>0</v>
      </c>
      <c r="K117" s="87">
        <f t="shared" ref="K117" si="199">SUM(J117)/7.5345</f>
        <v>0</v>
      </c>
    </row>
    <row r="118" spans="1:11" s="1" customFormat="1" ht="31.5" customHeight="1" x14ac:dyDescent="0.25">
      <c r="A118" s="95" t="s">
        <v>205</v>
      </c>
      <c r="B118" s="11" t="s">
        <v>616</v>
      </c>
      <c r="C118" s="96" t="s">
        <v>636</v>
      </c>
      <c r="D118" s="98">
        <v>0</v>
      </c>
      <c r="E118" s="17">
        <f t="shared" si="185"/>
        <v>0</v>
      </c>
      <c r="F118" s="97">
        <v>10000</v>
      </c>
      <c r="G118" s="98">
        <f t="shared" si="185"/>
        <v>1327.2280841462605</v>
      </c>
      <c r="H118" s="97">
        <v>0</v>
      </c>
      <c r="I118" s="98">
        <f t="shared" ref="I118" si="200">SUM(H118)/7.5345</f>
        <v>0</v>
      </c>
      <c r="J118" s="97">
        <v>0</v>
      </c>
      <c r="K118" s="98">
        <f t="shared" ref="K118" si="201">SUM(J118)/7.5345</f>
        <v>0</v>
      </c>
    </row>
    <row r="119" spans="1:11" s="1" customFormat="1" ht="47.25" customHeight="1" x14ac:dyDescent="0.25">
      <c r="A119" s="95"/>
      <c r="B119" s="11" t="s">
        <v>617</v>
      </c>
      <c r="C119" s="96"/>
      <c r="D119" s="98"/>
      <c r="E119" s="17">
        <f t="shared" si="185"/>
        <v>0</v>
      </c>
      <c r="F119" s="97"/>
      <c r="G119" s="98"/>
      <c r="H119" s="97"/>
      <c r="I119" s="98"/>
      <c r="J119" s="97"/>
      <c r="K119" s="98"/>
    </row>
    <row r="120" spans="1:11" s="1" customFormat="1" ht="48" customHeight="1" x14ac:dyDescent="0.25">
      <c r="A120" s="95"/>
      <c r="B120" s="11" t="s">
        <v>618</v>
      </c>
      <c r="C120" s="96"/>
      <c r="D120" s="98"/>
      <c r="E120" s="17">
        <f t="shared" si="185"/>
        <v>0</v>
      </c>
      <c r="F120" s="97"/>
      <c r="G120" s="98"/>
      <c r="H120" s="97"/>
      <c r="I120" s="98"/>
      <c r="J120" s="97"/>
      <c r="K120" s="98"/>
    </row>
    <row r="121" spans="1:11" s="1" customFormat="1" ht="31.5" customHeight="1" x14ac:dyDescent="0.25">
      <c r="A121" s="95"/>
      <c r="B121" s="11" t="s">
        <v>619</v>
      </c>
      <c r="C121" s="96"/>
      <c r="D121" s="98"/>
      <c r="E121" s="17">
        <f t="shared" si="185"/>
        <v>0</v>
      </c>
      <c r="F121" s="97"/>
      <c r="G121" s="98"/>
      <c r="H121" s="97"/>
      <c r="I121" s="98"/>
      <c r="J121" s="97"/>
      <c r="K121" s="98"/>
    </row>
    <row r="122" spans="1:11" s="1" customFormat="1" ht="31.5" customHeight="1" x14ac:dyDescent="0.25">
      <c r="A122" s="88" t="s">
        <v>205</v>
      </c>
      <c r="B122" s="11" t="s">
        <v>621</v>
      </c>
      <c r="C122" s="96" t="s">
        <v>637</v>
      </c>
      <c r="D122" s="98">
        <v>0</v>
      </c>
      <c r="E122" s="17">
        <f t="shared" si="185"/>
        <v>0</v>
      </c>
      <c r="F122" s="97">
        <v>10000</v>
      </c>
      <c r="G122" s="98">
        <f t="shared" si="185"/>
        <v>1327.2280841462605</v>
      </c>
      <c r="H122" s="97">
        <v>0</v>
      </c>
      <c r="I122" s="98">
        <f t="shared" ref="I122" si="202">SUM(H122)/7.5345</f>
        <v>0</v>
      </c>
      <c r="J122" s="97">
        <v>0</v>
      </c>
      <c r="K122" s="98">
        <f t="shared" ref="K122" si="203">SUM(J122)/7.5345</f>
        <v>0</v>
      </c>
    </row>
    <row r="123" spans="1:11" s="1" customFormat="1" ht="31.5" customHeight="1" x14ac:dyDescent="0.25">
      <c r="A123" s="88" t="s">
        <v>205</v>
      </c>
      <c r="B123" s="11" t="s">
        <v>620</v>
      </c>
      <c r="C123" s="96"/>
      <c r="D123" s="98"/>
      <c r="E123" s="17">
        <f t="shared" si="185"/>
        <v>0</v>
      </c>
      <c r="F123" s="97"/>
      <c r="G123" s="98"/>
      <c r="H123" s="97"/>
      <c r="I123" s="98"/>
      <c r="J123" s="97"/>
      <c r="K123" s="98"/>
    </row>
    <row r="124" spans="1:11" s="1" customFormat="1" ht="31.5" customHeight="1" x14ac:dyDescent="0.25">
      <c r="A124" s="88" t="s">
        <v>205</v>
      </c>
      <c r="B124" s="11" t="s">
        <v>638</v>
      </c>
      <c r="C124" s="96"/>
      <c r="D124" s="98"/>
      <c r="E124" s="17">
        <f t="shared" si="185"/>
        <v>0</v>
      </c>
      <c r="F124" s="97"/>
      <c r="G124" s="98"/>
      <c r="H124" s="97"/>
      <c r="I124" s="98"/>
      <c r="J124" s="97"/>
      <c r="K124" s="98"/>
    </row>
    <row r="125" spans="1:11" s="1" customFormat="1" ht="23.25" customHeight="1" x14ac:dyDescent="0.25">
      <c r="A125" s="12" t="s">
        <v>34</v>
      </c>
      <c r="B125" s="9" t="s">
        <v>208</v>
      </c>
      <c r="C125" s="83" t="s">
        <v>355</v>
      </c>
      <c r="D125" s="16">
        <f>SUM(D126:D133)</f>
        <v>635000</v>
      </c>
      <c r="E125" s="16">
        <f>SUM(E126:E133)</f>
        <v>84278.983343287546</v>
      </c>
      <c r="F125" s="69">
        <f>SUM(F126:F133)</f>
        <v>700000</v>
      </c>
      <c r="G125" s="69">
        <f>SUM(G126:G133)</f>
        <v>92905.965890238236</v>
      </c>
      <c r="H125" s="69">
        <f>SUM(H126:H133)</f>
        <v>30000</v>
      </c>
      <c r="I125" s="69">
        <f>SUM(I126:I133)</f>
        <v>3981.6842524387816</v>
      </c>
      <c r="J125" s="69">
        <f>SUM(J126:J133)</f>
        <v>30000</v>
      </c>
      <c r="K125" s="69">
        <f>SUM(K126:K133)</f>
        <v>3981.6842524387816</v>
      </c>
    </row>
    <row r="126" spans="1:11" s="1" customFormat="1" ht="22.5" customHeight="1" x14ac:dyDescent="0.25">
      <c r="A126" s="88" t="s">
        <v>248</v>
      </c>
      <c r="B126" s="11" t="s">
        <v>245</v>
      </c>
      <c r="C126" s="89" t="s">
        <v>434</v>
      </c>
      <c r="D126" s="17">
        <v>10000</v>
      </c>
      <c r="E126" s="17">
        <f t="shared" ref="E126:G133" si="204">SUM(D126)/7.5345</f>
        <v>1327.2280841462605</v>
      </c>
      <c r="F126" s="87">
        <v>10000</v>
      </c>
      <c r="G126" s="87">
        <f t="shared" si="204"/>
        <v>1327.2280841462605</v>
      </c>
      <c r="H126" s="87">
        <v>5000</v>
      </c>
      <c r="I126" s="87">
        <f t="shared" ref="I126" si="205">SUM(H126)/7.5345</f>
        <v>663.61404207313024</v>
      </c>
      <c r="J126" s="87">
        <v>5000</v>
      </c>
      <c r="K126" s="87">
        <f t="shared" ref="K126" si="206">SUM(J126)/7.5345</f>
        <v>663.61404207313024</v>
      </c>
    </row>
    <row r="127" spans="1:11" s="1" customFormat="1" ht="23.25" customHeight="1" x14ac:dyDescent="0.25">
      <c r="A127" s="88" t="s">
        <v>238</v>
      </c>
      <c r="B127" s="11" t="s">
        <v>623</v>
      </c>
      <c r="C127" s="89" t="s">
        <v>435</v>
      </c>
      <c r="D127" s="17">
        <v>0</v>
      </c>
      <c r="E127" s="17">
        <f t="shared" si="204"/>
        <v>0</v>
      </c>
      <c r="F127" s="87">
        <v>250000</v>
      </c>
      <c r="G127" s="87">
        <f t="shared" si="204"/>
        <v>33180.702103656513</v>
      </c>
      <c r="H127" s="87">
        <v>0</v>
      </c>
      <c r="I127" s="87">
        <f t="shared" ref="I127:I128" si="207">SUM(H127)/7.5345</f>
        <v>0</v>
      </c>
      <c r="J127" s="87">
        <v>0</v>
      </c>
      <c r="K127" s="87">
        <f t="shared" ref="K127:K128" si="208">SUM(J127)/7.5345</f>
        <v>0</v>
      </c>
    </row>
    <row r="128" spans="1:11" s="1" customFormat="1" ht="23.25" customHeight="1" x14ac:dyDescent="0.25">
      <c r="A128" s="100" t="s">
        <v>238</v>
      </c>
      <c r="B128" s="101" t="s">
        <v>723</v>
      </c>
      <c r="C128" s="102" t="s">
        <v>724</v>
      </c>
      <c r="D128" s="103">
        <v>25000</v>
      </c>
      <c r="E128" s="103">
        <f t="shared" ref="E128:G128" si="209">SUM(D128)/7.5345</f>
        <v>3318.0702103656513</v>
      </c>
      <c r="F128" s="104">
        <v>0</v>
      </c>
      <c r="G128" s="103">
        <f t="shared" si="209"/>
        <v>0</v>
      </c>
      <c r="H128" s="103">
        <v>25000</v>
      </c>
      <c r="I128" s="103">
        <f t="shared" si="207"/>
        <v>3318.0702103656513</v>
      </c>
      <c r="J128" s="103">
        <v>25000</v>
      </c>
      <c r="K128" s="103">
        <f t="shared" si="208"/>
        <v>3318.0702103656513</v>
      </c>
    </row>
    <row r="129" spans="1:11" s="1" customFormat="1" ht="23.25" customHeight="1" x14ac:dyDescent="0.25">
      <c r="A129" s="88" t="s">
        <v>238</v>
      </c>
      <c r="B129" s="11" t="s">
        <v>662</v>
      </c>
      <c r="C129" s="89" t="s">
        <v>436</v>
      </c>
      <c r="D129" s="17">
        <v>0</v>
      </c>
      <c r="E129" s="17">
        <f t="shared" si="204"/>
        <v>0</v>
      </c>
      <c r="F129" s="87">
        <v>0</v>
      </c>
      <c r="G129" s="87">
        <f t="shared" si="204"/>
        <v>0</v>
      </c>
      <c r="H129" s="87">
        <v>0</v>
      </c>
      <c r="I129" s="87">
        <f t="shared" ref="I129" si="210">SUM(H129)/7.5345</f>
        <v>0</v>
      </c>
      <c r="J129" s="87">
        <v>0</v>
      </c>
      <c r="K129" s="87">
        <f t="shared" ref="K129" si="211">SUM(J129)/7.5345</f>
        <v>0</v>
      </c>
    </row>
    <row r="130" spans="1:11" s="31" customFormat="1" ht="15" customHeight="1" x14ac:dyDescent="0.25">
      <c r="A130" s="88" t="s">
        <v>206</v>
      </c>
      <c r="B130" s="11" t="s">
        <v>508</v>
      </c>
      <c r="C130" s="89" t="s">
        <v>521</v>
      </c>
      <c r="D130" s="17">
        <v>0</v>
      </c>
      <c r="E130" s="17">
        <f t="shared" si="204"/>
        <v>0</v>
      </c>
      <c r="F130" s="87">
        <v>20000</v>
      </c>
      <c r="G130" s="87">
        <f t="shared" si="204"/>
        <v>2654.4561682925209</v>
      </c>
      <c r="H130" s="87">
        <v>0</v>
      </c>
      <c r="I130" s="87">
        <f t="shared" ref="I130" si="212">SUM(H130)/7.5345</f>
        <v>0</v>
      </c>
      <c r="J130" s="87">
        <v>0</v>
      </c>
      <c r="K130" s="87">
        <f t="shared" ref="K130" si="213">SUM(J130)/7.5345</f>
        <v>0</v>
      </c>
    </row>
    <row r="131" spans="1:11" s="2" customFormat="1" ht="23.25" customHeight="1" x14ac:dyDescent="0.25">
      <c r="A131" s="88" t="s">
        <v>206</v>
      </c>
      <c r="B131" s="11" t="s">
        <v>511</v>
      </c>
      <c r="C131" s="89" t="s">
        <v>520</v>
      </c>
      <c r="D131" s="17">
        <v>500000</v>
      </c>
      <c r="E131" s="17">
        <f t="shared" si="204"/>
        <v>66361.404207313026</v>
      </c>
      <c r="F131" s="87">
        <v>20000</v>
      </c>
      <c r="G131" s="87">
        <f t="shared" si="204"/>
        <v>2654.4561682925209</v>
      </c>
      <c r="H131" s="87">
        <v>0</v>
      </c>
      <c r="I131" s="87">
        <f t="shared" ref="I131" si="214">SUM(H131)/7.5345</f>
        <v>0</v>
      </c>
      <c r="J131" s="87">
        <v>0</v>
      </c>
      <c r="K131" s="87">
        <f t="shared" ref="K131" si="215">SUM(J131)/7.5345</f>
        <v>0</v>
      </c>
    </row>
    <row r="132" spans="1:11" s="2" customFormat="1" ht="23.25" customHeight="1" x14ac:dyDescent="0.25">
      <c r="A132" s="88" t="s">
        <v>238</v>
      </c>
      <c r="B132" s="11" t="s">
        <v>715</v>
      </c>
      <c r="C132" s="84" t="s">
        <v>714</v>
      </c>
      <c r="D132" s="17">
        <v>0</v>
      </c>
      <c r="E132" s="17">
        <f t="shared" si="204"/>
        <v>0</v>
      </c>
      <c r="F132" s="87">
        <v>300000</v>
      </c>
      <c r="G132" s="87">
        <f t="shared" si="204"/>
        <v>39816.842524387816</v>
      </c>
      <c r="H132" s="87">
        <v>0</v>
      </c>
      <c r="I132" s="87">
        <f t="shared" ref="I132" si="216">SUM(H132)/7.5345</f>
        <v>0</v>
      </c>
      <c r="J132" s="87">
        <v>0</v>
      </c>
      <c r="K132" s="87">
        <f t="shared" ref="K132" si="217">SUM(J132)/7.5345</f>
        <v>0</v>
      </c>
    </row>
    <row r="133" spans="1:11" s="2" customFormat="1" ht="23.25" customHeight="1" x14ac:dyDescent="0.25">
      <c r="A133" s="88" t="s">
        <v>238</v>
      </c>
      <c r="B133" s="11" t="s">
        <v>664</v>
      </c>
      <c r="C133" s="89" t="s">
        <v>663</v>
      </c>
      <c r="D133" s="17">
        <v>100000</v>
      </c>
      <c r="E133" s="17">
        <f t="shared" si="204"/>
        <v>13272.280841462605</v>
      </c>
      <c r="F133" s="87">
        <v>100000</v>
      </c>
      <c r="G133" s="87">
        <f t="shared" si="204"/>
        <v>13272.280841462605</v>
      </c>
      <c r="H133" s="87">
        <v>0</v>
      </c>
      <c r="I133" s="87">
        <f t="shared" ref="I133" si="218">SUM(H133)/7.5345</f>
        <v>0</v>
      </c>
      <c r="J133" s="87">
        <v>0</v>
      </c>
      <c r="K133" s="87">
        <f t="shared" ref="K133" si="219">SUM(J133)/7.5345</f>
        <v>0</v>
      </c>
    </row>
    <row r="134" spans="1:11" s="1" customFormat="1" ht="19.5" customHeight="1" x14ac:dyDescent="0.25">
      <c r="A134" s="12" t="s">
        <v>34</v>
      </c>
      <c r="B134" s="9" t="s">
        <v>209</v>
      </c>
      <c r="C134" s="83" t="s">
        <v>355</v>
      </c>
      <c r="D134" s="16">
        <f t="shared" ref="D134:K134" si="220">SUM(D135:D144)</f>
        <v>985000</v>
      </c>
      <c r="E134" s="16">
        <f t="shared" si="220"/>
        <v>130731.96628840666</v>
      </c>
      <c r="F134" s="69">
        <f t="shared" si="220"/>
        <v>3700000</v>
      </c>
      <c r="G134" s="69">
        <f t="shared" si="220"/>
        <v>491074.39113411639</v>
      </c>
      <c r="H134" s="69">
        <f t="shared" si="220"/>
        <v>650000</v>
      </c>
      <c r="I134" s="69">
        <f t="shared" si="220"/>
        <v>86269.825469506934</v>
      </c>
      <c r="J134" s="69">
        <f t="shared" si="220"/>
        <v>650000</v>
      </c>
      <c r="K134" s="69">
        <f t="shared" si="220"/>
        <v>86269.825469506934</v>
      </c>
    </row>
    <row r="135" spans="1:11" s="2" customFormat="1" ht="18.75" customHeight="1" x14ac:dyDescent="0.25">
      <c r="A135" s="88" t="s">
        <v>207</v>
      </c>
      <c r="B135" s="11" t="s">
        <v>625</v>
      </c>
      <c r="C135" s="89" t="s">
        <v>437</v>
      </c>
      <c r="D135" s="17">
        <v>0</v>
      </c>
      <c r="E135" s="17">
        <f t="shared" ref="E135:G144" si="221">SUM(D135)/7.5345</f>
        <v>0</v>
      </c>
      <c r="F135" s="87">
        <v>0</v>
      </c>
      <c r="G135" s="87">
        <f t="shared" si="221"/>
        <v>0</v>
      </c>
      <c r="H135" s="87">
        <v>0</v>
      </c>
      <c r="I135" s="87">
        <f t="shared" ref="I135" si="222">SUM(H135)/7.5345</f>
        <v>0</v>
      </c>
      <c r="J135" s="87">
        <v>0</v>
      </c>
      <c r="K135" s="87">
        <f t="shared" ref="K135" si="223">SUM(J135)/7.5345</f>
        <v>0</v>
      </c>
    </row>
    <row r="136" spans="1:11" s="1" customFormat="1" ht="39" customHeight="1" x14ac:dyDescent="0.25">
      <c r="A136" s="88" t="s">
        <v>207</v>
      </c>
      <c r="B136" s="11" t="s">
        <v>711</v>
      </c>
      <c r="C136" s="85" t="s">
        <v>712</v>
      </c>
      <c r="D136" s="17">
        <v>285000</v>
      </c>
      <c r="E136" s="17">
        <f t="shared" si="221"/>
        <v>37826.00039816842</v>
      </c>
      <c r="F136" s="87">
        <v>600000</v>
      </c>
      <c r="G136" s="87">
        <f t="shared" si="221"/>
        <v>79633.685048775631</v>
      </c>
      <c r="H136" s="87">
        <v>0</v>
      </c>
      <c r="I136" s="87">
        <f t="shared" ref="I136" si="224">SUM(H136)/7.5345</f>
        <v>0</v>
      </c>
      <c r="J136" s="87">
        <v>0</v>
      </c>
      <c r="K136" s="87">
        <f t="shared" ref="K136" si="225">SUM(J136)/7.5345</f>
        <v>0</v>
      </c>
    </row>
    <row r="137" spans="1:11" s="1" customFormat="1" ht="24.75" customHeight="1" x14ac:dyDescent="0.25">
      <c r="A137" s="88" t="s">
        <v>207</v>
      </c>
      <c r="B137" s="11" t="s">
        <v>622</v>
      </c>
      <c r="C137" s="89" t="s">
        <v>438</v>
      </c>
      <c r="D137" s="17">
        <v>650000</v>
      </c>
      <c r="E137" s="17">
        <f t="shared" si="221"/>
        <v>86269.825469506934</v>
      </c>
      <c r="F137" s="87"/>
      <c r="G137" s="87">
        <f t="shared" si="221"/>
        <v>0</v>
      </c>
      <c r="H137" s="87">
        <v>650000</v>
      </c>
      <c r="I137" s="87">
        <f t="shared" ref="I137" si="226">SUM(H137)/7.5345</f>
        <v>86269.825469506934</v>
      </c>
      <c r="J137" s="87">
        <v>650000</v>
      </c>
      <c r="K137" s="87">
        <f t="shared" ref="K137" si="227">SUM(J137)/7.5345</f>
        <v>86269.825469506934</v>
      </c>
    </row>
    <row r="138" spans="1:11" s="2" customFormat="1" ht="34.5" customHeight="1" x14ac:dyDescent="0.25">
      <c r="A138" s="88" t="s">
        <v>207</v>
      </c>
      <c r="B138" s="11" t="s">
        <v>624</v>
      </c>
      <c r="C138" s="89" t="s">
        <v>639</v>
      </c>
      <c r="D138" s="17">
        <v>50000</v>
      </c>
      <c r="E138" s="17">
        <f t="shared" si="221"/>
        <v>6636.1404207313026</v>
      </c>
      <c r="F138" s="87">
        <v>150000</v>
      </c>
      <c r="G138" s="87">
        <f t="shared" si="221"/>
        <v>19908.421262193908</v>
      </c>
      <c r="H138" s="72">
        <v>0</v>
      </c>
      <c r="I138" s="87">
        <f t="shared" ref="I138" si="228">SUM(H138)/7.5345</f>
        <v>0</v>
      </c>
      <c r="J138" s="72">
        <v>0</v>
      </c>
      <c r="K138" s="87">
        <f t="shared" ref="K138" si="229">SUM(J138)/7.5345</f>
        <v>0</v>
      </c>
    </row>
    <row r="139" spans="1:11" s="2" customFormat="1" ht="19.5" customHeight="1" x14ac:dyDescent="0.25">
      <c r="A139" s="88" t="s">
        <v>207</v>
      </c>
      <c r="B139" s="11" t="s">
        <v>626</v>
      </c>
      <c r="C139" s="89" t="s">
        <v>439</v>
      </c>
      <c r="D139" s="17">
        <v>0</v>
      </c>
      <c r="E139" s="17">
        <f t="shared" si="221"/>
        <v>0</v>
      </c>
      <c r="F139" s="87">
        <v>500000</v>
      </c>
      <c r="G139" s="87">
        <f t="shared" si="221"/>
        <v>66361.404207313026</v>
      </c>
      <c r="H139" s="87">
        <v>0</v>
      </c>
      <c r="I139" s="87">
        <f t="shared" ref="I139" si="230">SUM(H139)/7.5345</f>
        <v>0</v>
      </c>
      <c r="J139" s="87">
        <v>0</v>
      </c>
      <c r="K139" s="87">
        <f t="shared" ref="K139" si="231">SUM(J139)/7.5345</f>
        <v>0</v>
      </c>
    </row>
    <row r="140" spans="1:11" s="2" customFormat="1" ht="19.5" customHeight="1" x14ac:dyDescent="0.25">
      <c r="A140" s="88" t="s">
        <v>207</v>
      </c>
      <c r="B140" s="11" t="s">
        <v>709</v>
      </c>
      <c r="C140" s="85" t="s">
        <v>714</v>
      </c>
      <c r="D140" s="17">
        <v>0</v>
      </c>
      <c r="E140" s="17">
        <f t="shared" si="221"/>
        <v>0</v>
      </c>
      <c r="F140" s="87">
        <v>350000</v>
      </c>
      <c r="G140" s="87">
        <f t="shared" si="221"/>
        <v>46452.982945119118</v>
      </c>
      <c r="H140" s="87">
        <v>0</v>
      </c>
      <c r="I140" s="87">
        <f t="shared" ref="I140" si="232">SUM(H140)/7.5345</f>
        <v>0</v>
      </c>
      <c r="J140" s="87">
        <v>0</v>
      </c>
      <c r="K140" s="87">
        <f t="shared" ref="K140" si="233">SUM(J140)/7.5345</f>
        <v>0</v>
      </c>
    </row>
    <row r="141" spans="1:11" s="2" customFormat="1" ht="19.5" customHeight="1" x14ac:dyDescent="0.25">
      <c r="A141" s="88" t="s">
        <v>207</v>
      </c>
      <c r="B141" s="11" t="s">
        <v>628</v>
      </c>
      <c r="C141" s="89" t="s">
        <v>640</v>
      </c>
      <c r="D141" s="17">
        <v>0</v>
      </c>
      <c r="E141" s="17">
        <f t="shared" si="221"/>
        <v>0</v>
      </c>
      <c r="F141" s="87">
        <v>1300000</v>
      </c>
      <c r="G141" s="87">
        <f t="shared" si="221"/>
        <v>172539.65093901387</v>
      </c>
      <c r="H141" s="87">
        <v>0</v>
      </c>
      <c r="I141" s="87">
        <f t="shared" ref="I141" si="234">SUM(H141)/7.5345</f>
        <v>0</v>
      </c>
      <c r="J141" s="87">
        <v>0</v>
      </c>
      <c r="K141" s="87">
        <f t="shared" ref="K141" si="235">SUM(J141)/7.5345</f>
        <v>0</v>
      </c>
    </row>
    <row r="142" spans="1:11" s="2" customFormat="1" ht="19.5" customHeight="1" x14ac:dyDescent="0.25">
      <c r="A142" s="88" t="s">
        <v>207</v>
      </c>
      <c r="B142" s="11" t="s">
        <v>627</v>
      </c>
      <c r="C142" s="89" t="s">
        <v>641</v>
      </c>
      <c r="D142" s="17">
        <v>0</v>
      </c>
      <c r="E142" s="17">
        <f t="shared" si="221"/>
        <v>0</v>
      </c>
      <c r="F142" s="87">
        <v>0</v>
      </c>
      <c r="G142" s="87">
        <f t="shared" si="221"/>
        <v>0</v>
      </c>
      <c r="H142" s="87">
        <v>0</v>
      </c>
      <c r="I142" s="87">
        <f t="shared" ref="I142" si="236">SUM(H142)/7.5345</f>
        <v>0</v>
      </c>
      <c r="J142" s="87">
        <v>0</v>
      </c>
      <c r="K142" s="87">
        <f t="shared" ref="K142" si="237">SUM(J142)/7.5345</f>
        <v>0</v>
      </c>
    </row>
    <row r="143" spans="1:11" s="2" customFormat="1" ht="19.5" customHeight="1" x14ac:dyDescent="0.25">
      <c r="A143" s="88" t="s">
        <v>207</v>
      </c>
      <c r="B143" s="11" t="s">
        <v>629</v>
      </c>
      <c r="C143" s="89" t="s">
        <v>642</v>
      </c>
      <c r="D143" s="17">
        <v>0</v>
      </c>
      <c r="E143" s="17">
        <f t="shared" si="221"/>
        <v>0</v>
      </c>
      <c r="F143" s="87">
        <v>800000</v>
      </c>
      <c r="G143" s="87">
        <f t="shared" si="221"/>
        <v>106178.24673170084</v>
      </c>
      <c r="H143" s="87">
        <v>0</v>
      </c>
      <c r="I143" s="87">
        <f t="shared" ref="I143" si="238">SUM(H143)/7.5345</f>
        <v>0</v>
      </c>
      <c r="J143" s="87">
        <v>0</v>
      </c>
      <c r="K143" s="87">
        <f t="shared" ref="K143" si="239">SUM(J143)/7.5345</f>
        <v>0</v>
      </c>
    </row>
    <row r="144" spans="1:11" s="2" customFormat="1" ht="24.75" customHeight="1" x14ac:dyDescent="0.25">
      <c r="A144" s="88" t="s">
        <v>207</v>
      </c>
      <c r="B144" s="11" t="s">
        <v>587</v>
      </c>
      <c r="C144" s="89" t="s">
        <v>440</v>
      </c>
      <c r="D144" s="17">
        <v>0</v>
      </c>
      <c r="E144" s="17">
        <f t="shared" si="221"/>
        <v>0</v>
      </c>
      <c r="F144" s="87">
        <v>0</v>
      </c>
      <c r="G144" s="87">
        <f t="shared" si="221"/>
        <v>0</v>
      </c>
      <c r="H144" s="87">
        <v>0</v>
      </c>
      <c r="I144" s="87">
        <f t="shared" ref="I144" si="240">SUM(H144)/7.5345</f>
        <v>0</v>
      </c>
      <c r="J144" s="87">
        <v>0</v>
      </c>
      <c r="K144" s="87">
        <f t="shared" ref="K144" si="241">SUM(J144)/7.5345</f>
        <v>0</v>
      </c>
    </row>
    <row r="145" spans="1:11" s="1" customFormat="1" ht="25.5" customHeight="1" x14ac:dyDescent="0.25">
      <c r="A145" s="12" t="s">
        <v>34</v>
      </c>
      <c r="B145" s="9" t="s">
        <v>330</v>
      </c>
      <c r="C145" s="83" t="s">
        <v>355</v>
      </c>
      <c r="D145" s="16">
        <f>SUM(D146:D153)</f>
        <v>670000</v>
      </c>
      <c r="E145" s="16">
        <f t="shared" ref="E145:K145" si="242">SUM(E146:E153)</f>
        <v>88924.281637799446</v>
      </c>
      <c r="F145" s="16">
        <f t="shared" si="242"/>
        <v>330000</v>
      </c>
      <c r="G145" s="16">
        <f t="shared" si="242"/>
        <v>43798.526776826591</v>
      </c>
      <c r="H145" s="16">
        <f t="shared" si="242"/>
        <v>710000</v>
      </c>
      <c r="I145" s="16">
        <f t="shared" si="242"/>
        <v>94233.1939743845</v>
      </c>
      <c r="J145" s="16">
        <f t="shared" si="242"/>
        <v>660000</v>
      </c>
      <c r="K145" s="16">
        <f t="shared" si="242"/>
        <v>87597.053553653197</v>
      </c>
    </row>
    <row r="146" spans="1:11" s="1" customFormat="1" ht="23.25" customHeight="1" x14ac:dyDescent="0.25">
      <c r="A146" s="88" t="s">
        <v>211</v>
      </c>
      <c r="B146" s="11" t="s">
        <v>713</v>
      </c>
      <c r="C146" s="89" t="s">
        <v>441</v>
      </c>
      <c r="D146" s="17">
        <v>0</v>
      </c>
      <c r="E146" s="17">
        <f t="shared" ref="E146:G152" si="243">SUM(D146)/7.5345</f>
        <v>0</v>
      </c>
      <c r="F146" s="87">
        <v>100000</v>
      </c>
      <c r="G146" s="87">
        <f t="shared" si="243"/>
        <v>13272.280841462605</v>
      </c>
      <c r="H146" s="87">
        <v>50000</v>
      </c>
      <c r="I146" s="87">
        <f t="shared" ref="I146" si="244">SUM(H146)/7.5345</f>
        <v>6636.1404207313026</v>
      </c>
      <c r="J146" s="87">
        <v>50000</v>
      </c>
      <c r="K146" s="87">
        <f t="shared" ref="K146" si="245">SUM(J146)/7.5345</f>
        <v>6636.1404207313026</v>
      </c>
    </row>
    <row r="147" spans="1:11" s="1" customFormat="1" ht="22.5" customHeight="1" x14ac:dyDescent="0.25">
      <c r="A147" s="88" t="s">
        <v>211</v>
      </c>
      <c r="B147" s="11" t="s">
        <v>320</v>
      </c>
      <c r="C147" s="89" t="s">
        <v>442</v>
      </c>
      <c r="D147" s="17">
        <v>50000</v>
      </c>
      <c r="E147" s="17">
        <f t="shared" si="243"/>
        <v>6636.1404207313026</v>
      </c>
      <c r="F147" s="87">
        <v>50000</v>
      </c>
      <c r="G147" s="87">
        <f t="shared" si="243"/>
        <v>6636.1404207313026</v>
      </c>
      <c r="H147" s="87">
        <v>50000</v>
      </c>
      <c r="I147" s="87">
        <f t="shared" ref="I147" si="246">SUM(H147)/7.5345</f>
        <v>6636.1404207313026</v>
      </c>
      <c r="J147" s="87">
        <v>50000</v>
      </c>
      <c r="K147" s="87">
        <f t="shared" ref="K147" si="247">SUM(J147)/7.5345</f>
        <v>6636.1404207313026</v>
      </c>
    </row>
    <row r="148" spans="1:11" s="1" customFormat="1" ht="22.5" customHeight="1" x14ac:dyDescent="0.25">
      <c r="A148" s="88" t="s">
        <v>211</v>
      </c>
      <c r="B148" s="11" t="s">
        <v>645</v>
      </c>
      <c r="C148" s="84" t="s">
        <v>643</v>
      </c>
      <c r="D148" s="17">
        <v>0</v>
      </c>
      <c r="E148" s="17">
        <f t="shared" si="243"/>
        <v>0</v>
      </c>
      <c r="F148" s="87">
        <v>0</v>
      </c>
      <c r="G148" s="87">
        <f t="shared" si="243"/>
        <v>0</v>
      </c>
      <c r="H148" s="87">
        <v>0</v>
      </c>
      <c r="I148" s="87">
        <f t="shared" ref="I148" si="248">SUM(H148)/7.5345</f>
        <v>0</v>
      </c>
      <c r="J148" s="87">
        <v>0</v>
      </c>
      <c r="K148" s="87">
        <f t="shared" ref="K148" si="249">SUM(J148)/7.5345</f>
        <v>0</v>
      </c>
    </row>
    <row r="149" spans="1:11" s="1" customFormat="1" ht="19.5" customHeight="1" x14ac:dyDescent="0.25">
      <c r="A149" s="88" t="s">
        <v>211</v>
      </c>
      <c r="B149" s="11" t="s">
        <v>325</v>
      </c>
      <c r="C149" s="89" t="s">
        <v>443</v>
      </c>
      <c r="D149" s="17">
        <v>90000</v>
      </c>
      <c r="E149" s="17">
        <f t="shared" si="243"/>
        <v>11945.052757316344</v>
      </c>
      <c r="F149" s="87">
        <v>90000</v>
      </c>
      <c r="G149" s="87">
        <f t="shared" si="243"/>
        <v>11945.052757316344</v>
      </c>
      <c r="H149" s="87">
        <v>0</v>
      </c>
      <c r="I149" s="87">
        <f t="shared" ref="I149" si="250">SUM(H149)/7.5345</f>
        <v>0</v>
      </c>
      <c r="J149" s="87">
        <v>0</v>
      </c>
      <c r="K149" s="87">
        <f t="shared" ref="K149" si="251">SUM(J149)/7.5345</f>
        <v>0</v>
      </c>
    </row>
    <row r="150" spans="1:11" s="1" customFormat="1" ht="22.5" customHeight="1" x14ac:dyDescent="0.25">
      <c r="A150" s="88" t="s">
        <v>211</v>
      </c>
      <c r="B150" s="11" t="s">
        <v>324</v>
      </c>
      <c r="C150" s="89" t="s">
        <v>444</v>
      </c>
      <c r="D150" s="17">
        <v>0</v>
      </c>
      <c r="E150" s="17">
        <f t="shared" si="243"/>
        <v>0</v>
      </c>
      <c r="F150" s="87">
        <v>10000</v>
      </c>
      <c r="G150" s="87">
        <f t="shared" si="243"/>
        <v>1327.2280841462605</v>
      </c>
      <c r="H150" s="87">
        <v>50000</v>
      </c>
      <c r="I150" s="87">
        <f t="shared" ref="I150" si="252">SUM(H150)/7.5345</f>
        <v>6636.1404207313026</v>
      </c>
      <c r="J150" s="87">
        <v>0</v>
      </c>
      <c r="K150" s="87">
        <f t="shared" ref="K150" si="253">SUM(J150)/7.5345</f>
        <v>0</v>
      </c>
    </row>
    <row r="151" spans="1:11" s="1" customFormat="1" ht="22.5" customHeight="1" x14ac:dyDescent="0.25">
      <c r="A151" s="88" t="s">
        <v>211</v>
      </c>
      <c r="B151" s="11" t="s">
        <v>666</v>
      </c>
      <c r="C151" s="89" t="s">
        <v>665</v>
      </c>
      <c r="D151" s="17">
        <v>20000</v>
      </c>
      <c r="E151" s="17">
        <f t="shared" si="243"/>
        <v>2654.4561682925209</v>
      </c>
      <c r="F151" s="87">
        <v>20000</v>
      </c>
      <c r="G151" s="87">
        <f t="shared" si="243"/>
        <v>2654.4561682925209</v>
      </c>
      <c r="H151" s="87">
        <v>50000</v>
      </c>
      <c r="I151" s="87">
        <f t="shared" ref="I151" si="254">SUM(H151)/7.5345</f>
        <v>6636.1404207313026</v>
      </c>
      <c r="J151" s="87">
        <v>50000</v>
      </c>
      <c r="K151" s="87">
        <f t="shared" ref="K151" si="255">SUM(J151)/7.5345</f>
        <v>6636.1404207313026</v>
      </c>
    </row>
    <row r="152" spans="1:11" s="1" customFormat="1" ht="22.5" customHeight="1" x14ac:dyDescent="0.25">
      <c r="A152" s="88" t="s">
        <v>211</v>
      </c>
      <c r="B152" s="11" t="s">
        <v>668</v>
      </c>
      <c r="C152" s="89" t="s">
        <v>667</v>
      </c>
      <c r="D152" s="17">
        <v>60000</v>
      </c>
      <c r="E152" s="17">
        <f t="shared" si="243"/>
        <v>7963.3685048775624</v>
      </c>
      <c r="F152" s="87">
        <v>60000</v>
      </c>
      <c r="G152" s="87">
        <f t="shared" si="243"/>
        <v>7963.3685048775624</v>
      </c>
      <c r="H152" s="87">
        <v>60000</v>
      </c>
      <c r="I152" s="87">
        <f t="shared" ref="I152:I153" si="256">SUM(H152)/7.5345</f>
        <v>7963.3685048775624</v>
      </c>
      <c r="J152" s="87">
        <v>60000</v>
      </c>
      <c r="K152" s="87">
        <f t="shared" ref="K152:K153" si="257">SUM(J152)/7.5345</f>
        <v>7963.3685048775624</v>
      </c>
    </row>
    <row r="153" spans="1:11" s="2" customFormat="1" ht="22.5" customHeight="1" x14ac:dyDescent="0.25">
      <c r="A153" s="106" t="s">
        <v>204</v>
      </c>
      <c r="B153" s="107" t="s">
        <v>725</v>
      </c>
      <c r="C153" s="107" t="s">
        <v>726</v>
      </c>
      <c r="D153" s="105">
        <v>450000</v>
      </c>
      <c r="E153" s="105">
        <f t="shared" ref="E153:G153" si="258">SUM(D153)/7.5345</f>
        <v>59725.263786581723</v>
      </c>
      <c r="F153" s="105">
        <v>0</v>
      </c>
      <c r="G153" s="105">
        <f t="shared" si="258"/>
        <v>0</v>
      </c>
      <c r="H153" s="105">
        <v>450000</v>
      </c>
      <c r="I153" s="105">
        <f t="shared" si="256"/>
        <v>59725.263786581723</v>
      </c>
      <c r="J153" s="105">
        <v>450000</v>
      </c>
      <c r="K153" s="105">
        <f t="shared" si="257"/>
        <v>59725.263786581723</v>
      </c>
    </row>
    <row r="154" spans="1:11" s="1" customFormat="1" ht="24.75" customHeight="1" x14ac:dyDescent="0.25">
      <c r="A154" s="12" t="s">
        <v>34</v>
      </c>
      <c r="B154" s="9" t="s">
        <v>671</v>
      </c>
      <c r="C154" s="83" t="s">
        <v>355</v>
      </c>
      <c r="D154" s="16">
        <f>SUM(D155:D156)</f>
        <v>10000</v>
      </c>
      <c r="E154" s="16">
        <f>SUM(E155:E156)</f>
        <v>1327.2280841462605</v>
      </c>
      <c r="F154" s="69">
        <f t="shared" ref="F154:H154" si="259">SUM(F155:F156)</f>
        <v>20000</v>
      </c>
      <c r="G154" s="69">
        <f>SUM(G155:G156)</f>
        <v>2654.4561682925209</v>
      </c>
      <c r="H154" s="69">
        <f t="shared" si="259"/>
        <v>15000</v>
      </c>
      <c r="I154" s="69">
        <f>SUM(I155:I156)</f>
        <v>1990.8421262193906</v>
      </c>
      <c r="J154" s="69">
        <f t="shared" ref="J154" si="260">SUM(J155:J156)</f>
        <v>15000</v>
      </c>
      <c r="K154" s="69">
        <f>SUM(K155:K156)</f>
        <v>1990.8421262193906</v>
      </c>
    </row>
    <row r="155" spans="1:11" s="1" customFormat="1" ht="21" customHeight="1" x14ac:dyDescent="0.25">
      <c r="A155" s="88" t="s">
        <v>204</v>
      </c>
      <c r="B155" s="11" t="s">
        <v>670</v>
      </c>
      <c r="C155" s="89" t="s">
        <v>669</v>
      </c>
      <c r="D155" s="17">
        <v>0</v>
      </c>
      <c r="E155" s="17">
        <f t="shared" ref="E155:G156" si="261">SUM(D155)/7.5345</f>
        <v>0</v>
      </c>
      <c r="F155" s="87">
        <v>10000</v>
      </c>
      <c r="G155" s="87">
        <f t="shared" si="261"/>
        <v>1327.2280841462605</v>
      </c>
      <c r="H155" s="87">
        <v>10000</v>
      </c>
      <c r="I155" s="87">
        <f t="shared" ref="I155" si="262">SUM(H155)/7.5345</f>
        <v>1327.2280841462605</v>
      </c>
      <c r="J155" s="87">
        <v>10000</v>
      </c>
      <c r="K155" s="87">
        <f t="shared" ref="K155" si="263">SUM(J155)/7.5345</f>
        <v>1327.2280841462605</v>
      </c>
    </row>
    <row r="156" spans="1:11" s="1" customFormat="1" ht="25.5" customHeight="1" x14ac:dyDescent="0.25">
      <c r="A156" s="88" t="s">
        <v>204</v>
      </c>
      <c r="B156" s="11" t="s">
        <v>608</v>
      </c>
      <c r="C156" s="89" t="s">
        <v>445</v>
      </c>
      <c r="D156" s="17">
        <v>10000</v>
      </c>
      <c r="E156" s="17">
        <f t="shared" si="261"/>
        <v>1327.2280841462605</v>
      </c>
      <c r="F156" s="87">
        <v>10000</v>
      </c>
      <c r="G156" s="87">
        <f t="shared" si="261"/>
        <v>1327.2280841462605</v>
      </c>
      <c r="H156" s="87">
        <v>5000</v>
      </c>
      <c r="I156" s="87">
        <f t="shared" ref="I156" si="264">SUM(H156)/7.5345</f>
        <v>663.61404207313024</v>
      </c>
      <c r="J156" s="87">
        <v>5000</v>
      </c>
      <c r="K156" s="87">
        <f t="shared" ref="K156" si="265">SUM(J156)/7.5345</f>
        <v>663.61404207313024</v>
      </c>
    </row>
    <row r="157" spans="1:11" s="1" customFormat="1" ht="24.75" customHeight="1" x14ac:dyDescent="0.25">
      <c r="A157" s="12" t="s">
        <v>34</v>
      </c>
      <c r="B157" s="9" t="s">
        <v>685</v>
      </c>
      <c r="C157" s="83" t="s">
        <v>355</v>
      </c>
      <c r="D157" s="16">
        <f t="shared" ref="D157:K157" si="266">SUM(D158)</f>
        <v>0</v>
      </c>
      <c r="E157" s="16">
        <f t="shared" si="266"/>
        <v>0</v>
      </c>
      <c r="F157" s="69">
        <f t="shared" si="266"/>
        <v>0</v>
      </c>
      <c r="G157" s="69">
        <f t="shared" si="266"/>
        <v>0</v>
      </c>
      <c r="H157" s="69">
        <f t="shared" si="266"/>
        <v>0</v>
      </c>
      <c r="I157" s="69">
        <f t="shared" si="266"/>
        <v>0</v>
      </c>
      <c r="J157" s="69">
        <f t="shared" si="266"/>
        <v>0</v>
      </c>
      <c r="K157" s="69">
        <f t="shared" si="266"/>
        <v>0</v>
      </c>
    </row>
    <row r="158" spans="1:11" s="1" customFormat="1" ht="15" customHeight="1" x14ac:dyDescent="0.25">
      <c r="A158" s="88" t="s">
        <v>212</v>
      </c>
      <c r="B158" s="11" t="s">
        <v>213</v>
      </c>
      <c r="C158" s="89" t="s">
        <v>446</v>
      </c>
      <c r="D158" s="17">
        <v>0</v>
      </c>
      <c r="E158" s="17">
        <f>SUM(D158)/7.5345</f>
        <v>0</v>
      </c>
      <c r="F158" s="87">
        <v>0</v>
      </c>
      <c r="G158" s="87">
        <f>SUM(F158)/7.5345</f>
        <v>0</v>
      </c>
      <c r="H158" s="87">
        <v>0</v>
      </c>
      <c r="I158" s="87">
        <f>SUM(H158)/7.5345</f>
        <v>0</v>
      </c>
      <c r="J158" s="87">
        <v>0</v>
      </c>
      <c r="K158" s="87">
        <f>SUM(J158)/7.5345</f>
        <v>0</v>
      </c>
    </row>
    <row r="159" spans="1:11" s="1" customFormat="1" ht="23.25" customHeight="1" x14ac:dyDescent="0.25">
      <c r="A159" s="8" t="s">
        <v>335</v>
      </c>
      <c r="B159" s="9" t="s">
        <v>322</v>
      </c>
      <c r="C159" s="83" t="s">
        <v>355</v>
      </c>
      <c r="D159" s="16">
        <f t="shared" ref="D159:K159" si="267">SUM(D160)</f>
        <v>0</v>
      </c>
      <c r="E159" s="16">
        <f t="shared" si="267"/>
        <v>0</v>
      </c>
      <c r="F159" s="69">
        <f t="shared" si="267"/>
        <v>0</v>
      </c>
      <c r="G159" s="69">
        <f t="shared" si="267"/>
        <v>0</v>
      </c>
      <c r="H159" s="69">
        <f t="shared" si="267"/>
        <v>0</v>
      </c>
      <c r="I159" s="69">
        <f t="shared" si="267"/>
        <v>0</v>
      </c>
      <c r="J159" s="69">
        <f t="shared" si="267"/>
        <v>0</v>
      </c>
      <c r="K159" s="69">
        <f t="shared" si="267"/>
        <v>0</v>
      </c>
    </row>
    <row r="160" spans="1:11" s="1" customFormat="1" ht="15.75" customHeight="1" x14ac:dyDescent="0.25">
      <c r="A160" s="88" t="s">
        <v>335</v>
      </c>
      <c r="B160" s="11" t="s">
        <v>323</v>
      </c>
      <c r="C160" s="89" t="s">
        <v>447</v>
      </c>
      <c r="D160" s="17">
        <v>0</v>
      </c>
      <c r="E160" s="17">
        <f>SUM(D160)/7.5345</f>
        <v>0</v>
      </c>
      <c r="F160" s="87">
        <v>0</v>
      </c>
      <c r="G160" s="87">
        <f>SUM(F160)/7.5345</f>
        <v>0</v>
      </c>
      <c r="H160" s="87">
        <v>0</v>
      </c>
      <c r="I160" s="87">
        <f>SUM(H160)/7.5345</f>
        <v>0</v>
      </c>
      <c r="J160" s="87">
        <v>0</v>
      </c>
      <c r="K160" s="87">
        <f>SUM(J160)/7.5345</f>
        <v>0</v>
      </c>
    </row>
    <row r="161" spans="1:11" s="1" customFormat="1" ht="24" customHeight="1" x14ac:dyDescent="0.25">
      <c r="A161" s="12" t="s">
        <v>204</v>
      </c>
      <c r="B161" s="9" t="s">
        <v>333</v>
      </c>
      <c r="C161" s="83" t="s">
        <v>355</v>
      </c>
      <c r="D161" s="16">
        <f t="shared" ref="D161:K161" si="268">SUM(D162)</f>
        <v>0</v>
      </c>
      <c r="E161" s="16">
        <f t="shared" si="268"/>
        <v>0</v>
      </c>
      <c r="F161" s="69">
        <f t="shared" si="268"/>
        <v>0</v>
      </c>
      <c r="G161" s="69">
        <f t="shared" si="268"/>
        <v>0</v>
      </c>
      <c r="H161" s="69">
        <f t="shared" si="268"/>
        <v>0</v>
      </c>
      <c r="I161" s="69">
        <f t="shared" si="268"/>
        <v>0</v>
      </c>
      <c r="J161" s="69">
        <f t="shared" si="268"/>
        <v>0</v>
      </c>
      <c r="K161" s="69">
        <f t="shared" si="268"/>
        <v>0</v>
      </c>
    </row>
    <row r="162" spans="1:11" s="1" customFormat="1" ht="24" customHeight="1" x14ac:dyDescent="0.25">
      <c r="A162" s="88" t="s">
        <v>204</v>
      </c>
      <c r="B162" s="11" t="s">
        <v>334</v>
      </c>
      <c r="C162" s="89" t="s">
        <v>448</v>
      </c>
      <c r="D162" s="17">
        <v>0</v>
      </c>
      <c r="E162" s="17">
        <f>SUM(D162)/7.5345</f>
        <v>0</v>
      </c>
      <c r="F162" s="87">
        <v>0</v>
      </c>
      <c r="G162" s="87">
        <f>SUM(F162)/7.5345</f>
        <v>0</v>
      </c>
      <c r="H162" s="87">
        <v>0</v>
      </c>
      <c r="I162" s="87">
        <f>SUM(H162)/7.5345</f>
        <v>0</v>
      </c>
      <c r="J162" s="87">
        <v>0</v>
      </c>
      <c r="K162" s="87">
        <f>SUM(J162)/7.5345</f>
        <v>0</v>
      </c>
    </row>
    <row r="163" spans="1:11" s="1" customFormat="1" ht="30.75" customHeight="1" x14ac:dyDescent="0.25">
      <c r="A163" s="12" t="s">
        <v>204</v>
      </c>
      <c r="B163" s="9" t="s">
        <v>589</v>
      </c>
      <c r="C163" s="83" t="s">
        <v>355</v>
      </c>
      <c r="D163" s="16">
        <f>SUM(D164)</f>
        <v>0</v>
      </c>
      <c r="E163" s="16">
        <f>SUM(E164)</f>
        <v>0</v>
      </c>
      <c r="F163" s="69">
        <f t="shared" ref="F163:H163" si="269">SUM(F164)</f>
        <v>0</v>
      </c>
      <c r="G163" s="69">
        <f>SUM(G164)</f>
        <v>0</v>
      </c>
      <c r="H163" s="69">
        <f t="shared" si="269"/>
        <v>0</v>
      </c>
      <c r="I163" s="69">
        <f>SUM(I164)</f>
        <v>0</v>
      </c>
      <c r="J163" s="69">
        <f t="shared" ref="J163" si="270">SUM(J164)</f>
        <v>0</v>
      </c>
      <c r="K163" s="69">
        <f>SUM(K164)</f>
        <v>0</v>
      </c>
    </row>
    <row r="164" spans="1:11" s="1" customFormat="1" ht="32.25" customHeight="1" x14ac:dyDescent="0.25">
      <c r="A164" s="88" t="s">
        <v>204</v>
      </c>
      <c r="B164" s="11" t="s">
        <v>588</v>
      </c>
      <c r="C164" s="89" t="s">
        <v>596</v>
      </c>
      <c r="D164" s="17">
        <v>0</v>
      </c>
      <c r="E164" s="17">
        <f>SUM(D164)/7.5345</f>
        <v>0</v>
      </c>
      <c r="F164" s="87">
        <v>0</v>
      </c>
      <c r="G164" s="87">
        <f>SUM(F164)/7.5345</f>
        <v>0</v>
      </c>
      <c r="H164" s="87">
        <v>0</v>
      </c>
      <c r="I164" s="87">
        <f>SUM(H164)/7.5345</f>
        <v>0</v>
      </c>
      <c r="J164" s="87">
        <v>0</v>
      </c>
      <c r="K164" s="87">
        <f>SUM(J164)/7.5345</f>
        <v>0</v>
      </c>
    </row>
    <row r="165" spans="1:11" s="1" customFormat="1" ht="30.75" customHeight="1" x14ac:dyDescent="0.25">
      <c r="A165" s="12" t="s">
        <v>204</v>
      </c>
      <c r="B165" s="9" t="s">
        <v>609</v>
      </c>
      <c r="C165" s="83" t="s">
        <v>355</v>
      </c>
      <c r="D165" s="16">
        <f>SUM(D166)</f>
        <v>0</v>
      </c>
      <c r="E165" s="16">
        <f>SUM(E166)</f>
        <v>0</v>
      </c>
      <c r="F165" s="69">
        <f t="shared" ref="F165:H165" si="271">SUM(F166)</f>
        <v>0</v>
      </c>
      <c r="G165" s="69">
        <f>SUM(G166)</f>
        <v>0</v>
      </c>
      <c r="H165" s="69">
        <f t="shared" si="271"/>
        <v>7500000</v>
      </c>
      <c r="I165" s="69">
        <f>SUM(I166)</f>
        <v>995421.06310969533</v>
      </c>
      <c r="J165" s="69">
        <f t="shared" ref="J165" si="272">SUM(J166)</f>
        <v>7500000</v>
      </c>
      <c r="K165" s="69">
        <f>SUM(K166)</f>
        <v>995421.06310969533</v>
      </c>
    </row>
    <row r="166" spans="1:11" s="1" customFormat="1" ht="24" customHeight="1" x14ac:dyDescent="0.25">
      <c r="A166" s="88" t="s">
        <v>204</v>
      </c>
      <c r="B166" s="11" t="s">
        <v>610</v>
      </c>
      <c r="C166" s="84" t="s">
        <v>657</v>
      </c>
      <c r="D166" s="17">
        <v>0</v>
      </c>
      <c r="E166" s="17">
        <f>SUM(D166)/7.5345</f>
        <v>0</v>
      </c>
      <c r="F166" s="87">
        <v>0</v>
      </c>
      <c r="G166" s="87">
        <f>SUM(F166)/7.5345</f>
        <v>0</v>
      </c>
      <c r="H166" s="87">
        <v>7500000</v>
      </c>
      <c r="I166" s="87">
        <f>SUM(H166)/7.5345</f>
        <v>995421.06310969533</v>
      </c>
      <c r="J166" s="87">
        <v>7500000</v>
      </c>
      <c r="K166" s="87">
        <f>SUM(J166)/7.5345</f>
        <v>995421.06310969533</v>
      </c>
    </row>
    <row r="167" spans="1:11" s="1" customFormat="1" ht="24" customHeight="1" x14ac:dyDescent="0.25">
      <c r="A167" s="6" t="s">
        <v>16</v>
      </c>
      <c r="B167" s="7" t="s">
        <v>214</v>
      </c>
      <c r="C167" s="80" t="s">
        <v>355</v>
      </c>
      <c r="D167" s="15">
        <f>SUM(D168+D174+D176)</f>
        <v>451000</v>
      </c>
      <c r="E167" s="15">
        <f>SUM(E168+E174+E176)</f>
        <v>59857.98659499635</v>
      </c>
      <c r="F167" s="68">
        <f t="shared" ref="F167:H167" si="273">SUM(F168+F174+F176)</f>
        <v>401000</v>
      </c>
      <c r="G167" s="68">
        <f>SUM(G168+G174+G176)</f>
        <v>53221.846174265047</v>
      </c>
      <c r="H167" s="68">
        <f t="shared" si="273"/>
        <v>386000</v>
      </c>
      <c r="I167" s="68">
        <f>SUM(I168+I174+I176)</f>
        <v>51231.004048045659</v>
      </c>
      <c r="J167" s="68">
        <f t="shared" ref="J167" si="274">SUM(J168+J174+J176)</f>
        <v>386000</v>
      </c>
      <c r="K167" s="68">
        <f>SUM(K168+K174+K176)</f>
        <v>51231.004048045659</v>
      </c>
    </row>
    <row r="168" spans="1:11" s="1" customFormat="1" ht="23.25" customHeight="1" x14ac:dyDescent="0.25">
      <c r="A168" s="8" t="s">
        <v>34</v>
      </c>
      <c r="B168" s="9" t="s">
        <v>215</v>
      </c>
      <c r="C168" s="81" t="s">
        <v>355</v>
      </c>
      <c r="D168" s="16">
        <f>SUM(D169:D173)</f>
        <v>381000</v>
      </c>
      <c r="E168" s="16">
        <f>SUM(E169:E173)</f>
        <v>50567.390005972527</v>
      </c>
      <c r="F168" s="69">
        <f t="shared" ref="F168:H168" si="275">SUM(F169:F173)</f>
        <v>376000</v>
      </c>
      <c r="G168" s="69">
        <f>SUM(G169:G173)</f>
        <v>49903.775963899396</v>
      </c>
      <c r="H168" s="69">
        <f t="shared" si="275"/>
        <v>376000</v>
      </c>
      <c r="I168" s="69">
        <f>SUM(I169:I173)</f>
        <v>49903.775963899396</v>
      </c>
      <c r="J168" s="69">
        <f t="shared" ref="J168" si="276">SUM(J169:J173)</f>
        <v>376000</v>
      </c>
      <c r="K168" s="69">
        <f>SUM(K169:K173)</f>
        <v>49903.775963899396</v>
      </c>
    </row>
    <row r="169" spans="1:11" s="1" customFormat="1" ht="15" customHeight="1" x14ac:dyDescent="0.25">
      <c r="A169" s="88" t="s">
        <v>216</v>
      </c>
      <c r="B169" s="11" t="s">
        <v>218</v>
      </c>
      <c r="C169" s="89" t="s">
        <v>449</v>
      </c>
      <c r="D169" s="17">
        <v>0</v>
      </c>
      <c r="E169" s="17">
        <f t="shared" ref="E169:G173" si="277">SUM(D169)/7.5345</f>
        <v>0</v>
      </c>
      <c r="F169" s="87">
        <v>0</v>
      </c>
      <c r="G169" s="87">
        <f t="shared" si="277"/>
        <v>0</v>
      </c>
      <c r="H169" s="87">
        <v>0</v>
      </c>
      <c r="I169" s="87">
        <f t="shared" ref="I169" si="278">SUM(H169)/7.5345</f>
        <v>0</v>
      </c>
      <c r="J169" s="87">
        <v>0</v>
      </c>
      <c r="K169" s="87">
        <f t="shared" ref="K169" si="279">SUM(J169)/7.5345</f>
        <v>0</v>
      </c>
    </row>
    <row r="170" spans="1:11" s="1" customFormat="1" ht="15" customHeight="1" x14ac:dyDescent="0.25">
      <c r="A170" s="88" t="s">
        <v>41</v>
      </c>
      <c r="B170" s="11" t="s">
        <v>219</v>
      </c>
      <c r="C170" s="89" t="s">
        <v>450</v>
      </c>
      <c r="D170" s="17">
        <v>350000</v>
      </c>
      <c r="E170" s="17">
        <f t="shared" si="277"/>
        <v>46452.982945119118</v>
      </c>
      <c r="F170" s="87">
        <v>350000</v>
      </c>
      <c r="G170" s="87">
        <f t="shared" si="277"/>
        <v>46452.982945119118</v>
      </c>
      <c r="H170" s="87">
        <v>350000</v>
      </c>
      <c r="I170" s="87">
        <f t="shared" ref="I170" si="280">SUM(H170)/7.5345</f>
        <v>46452.982945119118</v>
      </c>
      <c r="J170" s="87">
        <v>350000</v>
      </c>
      <c r="K170" s="87">
        <f t="shared" ref="K170" si="281">SUM(J170)/7.5345</f>
        <v>46452.982945119118</v>
      </c>
    </row>
    <row r="171" spans="1:11" s="1" customFormat="1" ht="15" customHeight="1" x14ac:dyDescent="0.25">
      <c r="A171" s="88" t="s">
        <v>41</v>
      </c>
      <c r="B171" s="11" t="s">
        <v>220</v>
      </c>
      <c r="C171" s="89" t="s">
        <v>451</v>
      </c>
      <c r="D171" s="17">
        <v>15000</v>
      </c>
      <c r="E171" s="17">
        <f t="shared" si="277"/>
        <v>1990.8421262193906</v>
      </c>
      <c r="F171" s="87">
        <v>15000</v>
      </c>
      <c r="G171" s="87">
        <f t="shared" si="277"/>
        <v>1990.8421262193906</v>
      </c>
      <c r="H171" s="87">
        <v>15000</v>
      </c>
      <c r="I171" s="87">
        <f t="shared" ref="I171" si="282">SUM(H171)/7.5345</f>
        <v>1990.8421262193906</v>
      </c>
      <c r="J171" s="87">
        <v>15000</v>
      </c>
      <c r="K171" s="87">
        <f t="shared" ref="K171" si="283">SUM(J171)/7.5345</f>
        <v>1990.8421262193906</v>
      </c>
    </row>
    <row r="172" spans="1:11" s="1" customFormat="1" ht="15" customHeight="1" x14ac:dyDescent="0.25">
      <c r="A172" s="88" t="s">
        <v>41</v>
      </c>
      <c r="B172" s="11" t="s">
        <v>221</v>
      </c>
      <c r="C172" s="89" t="s">
        <v>452</v>
      </c>
      <c r="D172" s="17">
        <v>6000</v>
      </c>
      <c r="E172" s="17">
        <f t="shared" si="277"/>
        <v>796.33685048775624</v>
      </c>
      <c r="F172" s="87">
        <v>6000</v>
      </c>
      <c r="G172" s="87">
        <f t="shared" si="277"/>
        <v>796.33685048775624</v>
      </c>
      <c r="H172" s="87">
        <v>6000</v>
      </c>
      <c r="I172" s="87">
        <f t="shared" ref="I172" si="284">SUM(H172)/7.5345</f>
        <v>796.33685048775624</v>
      </c>
      <c r="J172" s="87">
        <v>6000</v>
      </c>
      <c r="K172" s="87">
        <f t="shared" ref="K172" si="285">SUM(J172)/7.5345</f>
        <v>796.33685048775624</v>
      </c>
    </row>
    <row r="173" spans="1:11" s="1" customFormat="1" ht="15" customHeight="1" x14ac:dyDescent="0.25">
      <c r="A173" s="88" t="s">
        <v>217</v>
      </c>
      <c r="B173" s="11" t="s">
        <v>584</v>
      </c>
      <c r="C173" s="89" t="s">
        <v>453</v>
      </c>
      <c r="D173" s="17">
        <v>10000</v>
      </c>
      <c r="E173" s="17">
        <f t="shared" si="277"/>
        <v>1327.2280841462605</v>
      </c>
      <c r="F173" s="87">
        <v>5000</v>
      </c>
      <c r="G173" s="87">
        <f t="shared" si="277"/>
        <v>663.61404207313024</v>
      </c>
      <c r="H173" s="87">
        <v>5000</v>
      </c>
      <c r="I173" s="87">
        <f t="shared" ref="I173" si="286">SUM(H173)/7.5345</f>
        <v>663.61404207313024</v>
      </c>
      <c r="J173" s="87">
        <v>5000</v>
      </c>
      <c r="K173" s="87">
        <f t="shared" ref="K173" si="287">SUM(J173)/7.5345</f>
        <v>663.61404207313024</v>
      </c>
    </row>
    <row r="174" spans="1:11" s="1" customFormat="1" ht="32.25" customHeight="1" x14ac:dyDescent="0.25">
      <c r="A174" s="8" t="s">
        <v>34</v>
      </c>
      <c r="B174" s="9" t="s">
        <v>222</v>
      </c>
      <c r="C174" s="81" t="s">
        <v>355</v>
      </c>
      <c r="D174" s="16">
        <f>SUM(D175:D175)</f>
        <v>65000</v>
      </c>
      <c r="E174" s="16">
        <f>SUM(E175:E175)</f>
        <v>8626.9825469506923</v>
      </c>
      <c r="F174" s="69">
        <f t="shared" ref="F174:H174" si="288">SUM(F175:F175)</f>
        <v>20000</v>
      </c>
      <c r="G174" s="69">
        <f>SUM(G175:G175)</f>
        <v>2654.4561682925209</v>
      </c>
      <c r="H174" s="69">
        <f t="shared" si="288"/>
        <v>5000</v>
      </c>
      <c r="I174" s="69">
        <f>SUM(I175:I175)</f>
        <v>663.61404207313024</v>
      </c>
      <c r="J174" s="69">
        <f t="shared" ref="J174" si="289">SUM(J175:J175)</f>
        <v>5000</v>
      </c>
      <c r="K174" s="69">
        <f>SUM(K175:K175)</f>
        <v>663.61404207313024</v>
      </c>
    </row>
    <row r="175" spans="1:11" s="1" customFormat="1" ht="15" customHeight="1" x14ac:dyDescent="0.25">
      <c r="A175" s="88" t="s">
        <v>67</v>
      </c>
      <c r="B175" s="11" t="s">
        <v>223</v>
      </c>
      <c r="C175" s="89" t="s">
        <v>454</v>
      </c>
      <c r="D175" s="17">
        <v>65000</v>
      </c>
      <c r="E175" s="17">
        <f>SUM(D175)/7.5345</f>
        <v>8626.9825469506923</v>
      </c>
      <c r="F175" s="87">
        <v>20000</v>
      </c>
      <c r="G175" s="87">
        <f>SUM(F175)/7.5345</f>
        <v>2654.4561682925209</v>
      </c>
      <c r="H175" s="87">
        <v>5000</v>
      </c>
      <c r="I175" s="87">
        <f>SUM(H175)/7.5345</f>
        <v>663.61404207313024</v>
      </c>
      <c r="J175" s="87">
        <v>5000</v>
      </c>
      <c r="K175" s="87">
        <f>SUM(J175)/7.5345</f>
        <v>663.61404207313024</v>
      </c>
    </row>
    <row r="176" spans="1:11" s="1" customFormat="1" ht="23.25" customHeight="1" x14ac:dyDescent="0.25">
      <c r="A176" s="8" t="s">
        <v>34</v>
      </c>
      <c r="B176" s="9" t="s">
        <v>224</v>
      </c>
      <c r="C176" s="81" t="s">
        <v>355</v>
      </c>
      <c r="D176" s="16">
        <f t="shared" ref="D176:K176" si="290">SUM(D177)</f>
        <v>5000</v>
      </c>
      <c r="E176" s="16">
        <f t="shared" si="290"/>
        <v>663.61404207313024</v>
      </c>
      <c r="F176" s="69">
        <f t="shared" si="290"/>
        <v>5000</v>
      </c>
      <c r="G176" s="69">
        <f t="shared" si="290"/>
        <v>663.61404207313024</v>
      </c>
      <c r="H176" s="69">
        <f t="shared" si="290"/>
        <v>5000</v>
      </c>
      <c r="I176" s="69">
        <f t="shared" si="290"/>
        <v>663.61404207313024</v>
      </c>
      <c r="J176" s="69">
        <f t="shared" si="290"/>
        <v>5000</v>
      </c>
      <c r="K176" s="69">
        <f t="shared" si="290"/>
        <v>663.61404207313024</v>
      </c>
    </row>
    <row r="177" spans="1:11" s="1" customFormat="1" ht="20.25" customHeight="1" x14ac:dyDescent="0.25">
      <c r="A177" s="88" t="s">
        <v>17</v>
      </c>
      <c r="B177" s="11" t="s">
        <v>672</v>
      </c>
      <c r="C177" s="89" t="s">
        <v>597</v>
      </c>
      <c r="D177" s="17">
        <v>5000</v>
      </c>
      <c r="E177" s="17">
        <f>SUM(D177)/7.5345</f>
        <v>663.61404207313024</v>
      </c>
      <c r="F177" s="87">
        <v>5000</v>
      </c>
      <c r="G177" s="87">
        <f>SUM(F177)/7.5345</f>
        <v>663.61404207313024</v>
      </c>
      <c r="H177" s="87">
        <v>5000</v>
      </c>
      <c r="I177" s="87">
        <f>SUM(H177)/7.5345</f>
        <v>663.61404207313024</v>
      </c>
      <c r="J177" s="87">
        <v>5000</v>
      </c>
      <c r="K177" s="87">
        <f>SUM(J177)/7.5345</f>
        <v>663.61404207313024</v>
      </c>
    </row>
    <row r="178" spans="1:11" s="1" customFormat="1" ht="23.25" customHeight="1" x14ac:dyDescent="0.25">
      <c r="A178" s="6" t="s">
        <v>18</v>
      </c>
      <c r="B178" s="7" t="s">
        <v>19</v>
      </c>
      <c r="C178" s="80" t="s">
        <v>355</v>
      </c>
      <c r="D178" s="15">
        <f t="shared" ref="D178:K178" si="291">SUM(D179+D184+D186+D189+D191+D194)</f>
        <v>86000</v>
      </c>
      <c r="E178" s="15">
        <f t="shared" si="291"/>
        <v>11414.16152365784</v>
      </c>
      <c r="F178" s="68">
        <f t="shared" si="291"/>
        <v>86000</v>
      </c>
      <c r="G178" s="68">
        <f t="shared" si="291"/>
        <v>11414.16152365784</v>
      </c>
      <c r="H178" s="68">
        <f t="shared" si="291"/>
        <v>91000</v>
      </c>
      <c r="I178" s="68">
        <f t="shared" si="291"/>
        <v>12077.77556573097</v>
      </c>
      <c r="J178" s="68">
        <f t="shared" si="291"/>
        <v>96000</v>
      </c>
      <c r="K178" s="68">
        <f t="shared" si="291"/>
        <v>12741.3896078041</v>
      </c>
    </row>
    <row r="179" spans="1:11" s="1" customFormat="1" ht="24.75" customHeight="1" x14ac:dyDescent="0.25">
      <c r="A179" s="8" t="s">
        <v>34</v>
      </c>
      <c r="B179" s="9" t="s">
        <v>225</v>
      </c>
      <c r="C179" s="81" t="s">
        <v>355</v>
      </c>
      <c r="D179" s="16">
        <f t="shared" ref="D179:K179" si="292">SUM(D180:D183)</f>
        <v>21000</v>
      </c>
      <c r="E179" s="16">
        <f t="shared" si="292"/>
        <v>2787.1789767071468</v>
      </c>
      <c r="F179" s="69">
        <f t="shared" si="292"/>
        <v>21000</v>
      </c>
      <c r="G179" s="69">
        <f t="shared" si="292"/>
        <v>2787.1789767071468</v>
      </c>
      <c r="H179" s="69">
        <f t="shared" si="292"/>
        <v>26000</v>
      </c>
      <c r="I179" s="69">
        <f t="shared" si="292"/>
        <v>3450.7930187802772</v>
      </c>
      <c r="J179" s="69">
        <f t="shared" si="292"/>
        <v>31000</v>
      </c>
      <c r="K179" s="69">
        <f t="shared" si="292"/>
        <v>4114.4070608534075</v>
      </c>
    </row>
    <row r="180" spans="1:11" s="1" customFormat="1" ht="15" customHeight="1" x14ac:dyDescent="0.25">
      <c r="A180" s="88" t="s">
        <v>227</v>
      </c>
      <c r="B180" s="11" t="s">
        <v>240</v>
      </c>
      <c r="C180" s="89" t="s">
        <v>455</v>
      </c>
      <c r="D180" s="17">
        <v>1000</v>
      </c>
      <c r="E180" s="17">
        <f t="shared" ref="E180:G183" si="293">SUM(D180)/7.5345</f>
        <v>132.72280841462606</v>
      </c>
      <c r="F180" s="87">
        <v>1000</v>
      </c>
      <c r="G180" s="87">
        <f t="shared" si="293"/>
        <v>132.72280841462606</v>
      </c>
      <c r="H180" s="87">
        <v>1000</v>
      </c>
      <c r="I180" s="87">
        <f t="shared" ref="I180" si="294">SUM(H180)/7.5345</f>
        <v>132.72280841462606</v>
      </c>
      <c r="J180" s="87">
        <v>1000</v>
      </c>
      <c r="K180" s="87">
        <f t="shared" ref="K180" si="295">SUM(J180)/7.5345</f>
        <v>132.72280841462606</v>
      </c>
    </row>
    <row r="181" spans="1:11" s="1" customFormat="1" ht="20.25" customHeight="1" x14ac:dyDescent="0.25">
      <c r="A181" s="88" t="s">
        <v>227</v>
      </c>
      <c r="B181" s="11" t="s">
        <v>226</v>
      </c>
      <c r="C181" s="89" t="s">
        <v>456</v>
      </c>
      <c r="D181" s="17">
        <v>0</v>
      </c>
      <c r="E181" s="17">
        <f t="shared" si="293"/>
        <v>0</v>
      </c>
      <c r="F181" s="87">
        <v>0</v>
      </c>
      <c r="G181" s="87">
        <f t="shared" si="293"/>
        <v>0</v>
      </c>
      <c r="H181" s="87">
        <v>0</v>
      </c>
      <c r="I181" s="87">
        <f t="shared" ref="I181" si="296">SUM(H181)/7.5345</f>
        <v>0</v>
      </c>
      <c r="J181" s="87">
        <v>0</v>
      </c>
      <c r="K181" s="87">
        <f t="shared" ref="K181" si="297">SUM(J181)/7.5345</f>
        <v>0</v>
      </c>
    </row>
    <row r="182" spans="1:11" s="1" customFormat="1" ht="23.25" customHeight="1" x14ac:dyDescent="0.25">
      <c r="A182" s="88" t="s">
        <v>227</v>
      </c>
      <c r="B182" s="11" t="s">
        <v>341</v>
      </c>
      <c r="C182" s="89" t="s">
        <v>457</v>
      </c>
      <c r="D182" s="17">
        <v>0</v>
      </c>
      <c r="E182" s="17">
        <f t="shared" si="293"/>
        <v>0</v>
      </c>
      <c r="F182" s="87">
        <v>0</v>
      </c>
      <c r="G182" s="87">
        <f t="shared" si="293"/>
        <v>0</v>
      </c>
      <c r="H182" s="87">
        <v>0</v>
      </c>
      <c r="I182" s="87">
        <f t="shared" ref="I182" si="298">SUM(H182)/7.5345</f>
        <v>0</v>
      </c>
      <c r="J182" s="87">
        <v>0</v>
      </c>
      <c r="K182" s="87">
        <f t="shared" ref="K182" si="299">SUM(J182)/7.5345</f>
        <v>0</v>
      </c>
    </row>
    <row r="183" spans="1:11" s="1" customFormat="1" ht="21" customHeight="1" x14ac:dyDescent="0.25">
      <c r="A183" s="88" t="s">
        <v>227</v>
      </c>
      <c r="B183" s="11" t="s">
        <v>630</v>
      </c>
      <c r="C183" s="84" t="s">
        <v>644</v>
      </c>
      <c r="D183" s="17">
        <v>20000</v>
      </c>
      <c r="E183" s="17">
        <f t="shared" si="293"/>
        <v>2654.4561682925209</v>
      </c>
      <c r="F183" s="87">
        <v>20000</v>
      </c>
      <c r="G183" s="87">
        <f t="shared" si="293"/>
        <v>2654.4561682925209</v>
      </c>
      <c r="H183" s="87">
        <v>25000</v>
      </c>
      <c r="I183" s="87">
        <f t="shared" ref="I183" si="300">SUM(H183)/7.5345</f>
        <v>3318.0702103656513</v>
      </c>
      <c r="J183" s="87">
        <v>30000</v>
      </c>
      <c r="K183" s="87">
        <f t="shared" ref="K183" si="301">SUM(J183)/7.5345</f>
        <v>3981.6842524387812</v>
      </c>
    </row>
    <row r="184" spans="1:11" s="1" customFormat="1" ht="24" customHeight="1" x14ac:dyDescent="0.25">
      <c r="A184" s="8" t="s">
        <v>34</v>
      </c>
      <c r="B184" s="9" t="s">
        <v>228</v>
      </c>
      <c r="C184" s="81" t="s">
        <v>355</v>
      </c>
      <c r="D184" s="46">
        <f t="shared" ref="D184:K184" si="302">SUM(D185)</f>
        <v>15000</v>
      </c>
      <c r="E184" s="46">
        <f t="shared" si="302"/>
        <v>1990.8421262193906</v>
      </c>
      <c r="F184" s="71">
        <f t="shared" si="302"/>
        <v>15000</v>
      </c>
      <c r="G184" s="71">
        <f t="shared" si="302"/>
        <v>1990.8421262193906</v>
      </c>
      <c r="H184" s="71">
        <f t="shared" si="302"/>
        <v>15000</v>
      </c>
      <c r="I184" s="71">
        <f t="shared" si="302"/>
        <v>1990.8421262193906</v>
      </c>
      <c r="J184" s="71">
        <f t="shared" si="302"/>
        <v>15000</v>
      </c>
      <c r="K184" s="71">
        <f t="shared" si="302"/>
        <v>1990.8421262193906</v>
      </c>
    </row>
    <row r="185" spans="1:11" s="1" customFormat="1" ht="15" customHeight="1" x14ac:dyDescent="0.25">
      <c r="A185" s="88" t="s">
        <v>537</v>
      </c>
      <c r="B185" s="11" t="s">
        <v>229</v>
      </c>
      <c r="C185" s="89" t="s">
        <v>538</v>
      </c>
      <c r="D185" s="17">
        <v>15000</v>
      </c>
      <c r="E185" s="17">
        <f>SUM(D185)/7.5345</f>
        <v>1990.8421262193906</v>
      </c>
      <c r="F185" s="87">
        <v>15000</v>
      </c>
      <c r="G185" s="87">
        <f>SUM(F185)/7.5345</f>
        <v>1990.8421262193906</v>
      </c>
      <c r="H185" s="87">
        <v>15000</v>
      </c>
      <c r="I185" s="87">
        <f>SUM(H185)/7.5345</f>
        <v>1990.8421262193906</v>
      </c>
      <c r="J185" s="87">
        <v>15000</v>
      </c>
      <c r="K185" s="87">
        <f>SUM(J185)/7.5345</f>
        <v>1990.8421262193906</v>
      </c>
    </row>
    <row r="186" spans="1:11" s="1" customFormat="1" ht="24" customHeight="1" x14ac:dyDescent="0.25">
      <c r="A186" s="8" t="s">
        <v>34</v>
      </c>
      <c r="B186" s="9" t="s">
        <v>230</v>
      </c>
      <c r="C186" s="81" t="s">
        <v>355</v>
      </c>
      <c r="D186" s="46">
        <f t="shared" ref="D186:K186" si="303">SUM(D187:D188)</f>
        <v>50000</v>
      </c>
      <c r="E186" s="46">
        <f t="shared" si="303"/>
        <v>6636.1404207313026</v>
      </c>
      <c r="F186" s="71">
        <f t="shared" si="303"/>
        <v>50000</v>
      </c>
      <c r="G186" s="71">
        <f t="shared" si="303"/>
        <v>6636.1404207313026</v>
      </c>
      <c r="H186" s="71">
        <f t="shared" si="303"/>
        <v>50000</v>
      </c>
      <c r="I186" s="71">
        <f t="shared" si="303"/>
        <v>6636.1404207313026</v>
      </c>
      <c r="J186" s="71">
        <f t="shared" si="303"/>
        <v>50000</v>
      </c>
      <c r="K186" s="71">
        <f t="shared" si="303"/>
        <v>6636.1404207313026</v>
      </c>
    </row>
    <row r="187" spans="1:11" s="1" customFormat="1" ht="17.25" customHeight="1" x14ac:dyDescent="0.25">
      <c r="A187" s="88" t="s">
        <v>232</v>
      </c>
      <c r="B187" s="11" t="s">
        <v>231</v>
      </c>
      <c r="C187" s="89" t="s">
        <v>458</v>
      </c>
      <c r="D187" s="17">
        <v>50000</v>
      </c>
      <c r="E187" s="17">
        <f t="shared" ref="E187:G188" si="304">SUM(D187)/7.5345</f>
        <v>6636.1404207313026</v>
      </c>
      <c r="F187" s="87">
        <v>50000</v>
      </c>
      <c r="G187" s="87">
        <f t="shared" si="304"/>
        <v>6636.1404207313026</v>
      </c>
      <c r="H187" s="87">
        <v>50000</v>
      </c>
      <c r="I187" s="87">
        <f t="shared" ref="I187" si="305">SUM(H187)/7.5345</f>
        <v>6636.1404207313026</v>
      </c>
      <c r="J187" s="87">
        <v>50000</v>
      </c>
      <c r="K187" s="87">
        <f t="shared" ref="K187" si="306">SUM(J187)/7.5345</f>
        <v>6636.1404207313026</v>
      </c>
    </row>
    <row r="188" spans="1:11" s="1" customFormat="1" ht="27" customHeight="1" x14ac:dyDescent="0.25">
      <c r="A188" s="88" t="s">
        <v>67</v>
      </c>
      <c r="B188" s="11" t="s">
        <v>247</v>
      </c>
      <c r="C188" s="89" t="s">
        <v>459</v>
      </c>
      <c r="D188" s="17">
        <v>0</v>
      </c>
      <c r="E188" s="17">
        <f t="shared" si="304"/>
        <v>0</v>
      </c>
      <c r="F188" s="87">
        <v>0</v>
      </c>
      <c r="G188" s="87">
        <f t="shared" si="304"/>
        <v>0</v>
      </c>
      <c r="H188" s="87">
        <v>0</v>
      </c>
      <c r="I188" s="87">
        <f t="shared" ref="I188" si="307">SUM(H188)/7.5345</f>
        <v>0</v>
      </c>
      <c r="J188" s="87">
        <v>0</v>
      </c>
      <c r="K188" s="87">
        <f t="shared" ref="K188" si="308">SUM(J188)/7.5345</f>
        <v>0</v>
      </c>
    </row>
    <row r="189" spans="1:11" s="2" customFormat="1" ht="23.25" customHeight="1" x14ac:dyDescent="0.25">
      <c r="A189" s="8" t="s">
        <v>34</v>
      </c>
      <c r="B189" s="9" t="s">
        <v>233</v>
      </c>
      <c r="C189" s="81" t="s">
        <v>355</v>
      </c>
      <c r="D189" s="16">
        <f t="shared" ref="D189:K189" si="309">SUM(D190)</f>
        <v>0</v>
      </c>
      <c r="E189" s="16">
        <f t="shared" si="309"/>
        <v>0</v>
      </c>
      <c r="F189" s="69">
        <f t="shared" si="309"/>
        <v>0</v>
      </c>
      <c r="G189" s="69">
        <f t="shared" si="309"/>
        <v>0</v>
      </c>
      <c r="H189" s="69">
        <f t="shared" si="309"/>
        <v>0</v>
      </c>
      <c r="I189" s="69">
        <f t="shared" si="309"/>
        <v>0</v>
      </c>
      <c r="J189" s="69">
        <f t="shared" si="309"/>
        <v>0</v>
      </c>
      <c r="K189" s="69">
        <f t="shared" si="309"/>
        <v>0</v>
      </c>
    </row>
    <row r="190" spans="1:11" s="1" customFormat="1" ht="15" customHeight="1" x14ac:dyDescent="0.25">
      <c r="A190" s="88" t="s">
        <v>205</v>
      </c>
      <c r="B190" s="11" t="s">
        <v>234</v>
      </c>
      <c r="C190" s="89" t="s">
        <v>460</v>
      </c>
      <c r="D190" s="17">
        <v>0</v>
      </c>
      <c r="E190" s="17">
        <f>SUM(D190)/7.5345</f>
        <v>0</v>
      </c>
      <c r="F190" s="87">
        <v>0</v>
      </c>
      <c r="G190" s="87">
        <f>SUM(F190)/7.5345</f>
        <v>0</v>
      </c>
      <c r="H190" s="87">
        <v>0</v>
      </c>
      <c r="I190" s="87">
        <f>SUM(H190)/7.5345</f>
        <v>0</v>
      </c>
      <c r="J190" s="87">
        <v>0</v>
      </c>
      <c r="K190" s="87">
        <f>SUM(J190)/7.5345</f>
        <v>0</v>
      </c>
    </row>
    <row r="191" spans="1:11" s="1" customFormat="1" ht="17.25" customHeight="1" x14ac:dyDescent="0.25">
      <c r="A191" s="8"/>
      <c r="B191" s="9" t="s">
        <v>235</v>
      </c>
      <c r="C191" s="81" t="s">
        <v>355</v>
      </c>
      <c r="D191" s="16">
        <f t="shared" ref="D191" si="310">SUM(D192:D193)</f>
        <v>0</v>
      </c>
      <c r="E191" s="16">
        <f t="shared" ref="E191:G191" si="311">SUM(E192:E193)</f>
        <v>0</v>
      </c>
      <c r="F191" s="69">
        <f t="shared" ref="F191:I191" si="312">SUM(F192:F193)</f>
        <v>0</v>
      </c>
      <c r="G191" s="69">
        <f t="shared" si="311"/>
        <v>0</v>
      </c>
      <c r="H191" s="69">
        <f t="shared" si="312"/>
        <v>0</v>
      </c>
      <c r="I191" s="69">
        <f t="shared" si="312"/>
        <v>0</v>
      </c>
      <c r="J191" s="69">
        <f t="shared" ref="J191:K191" si="313">SUM(J192:J193)</f>
        <v>0</v>
      </c>
      <c r="K191" s="69">
        <f t="shared" si="313"/>
        <v>0</v>
      </c>
    </row>
    <row r="192" spans="1:11" s="1" customFormat="1" ht="15" customHeight="1" x14ac:dyDescent="0.25">
      <c r="A192" s="88" t="s">
        <v>237</v>
      </c>
      <c r="B192" s="11" t="s">
        <v>590</v>
      </c>
      <c r="C192" s="89" t="s">
        <v>461</v>
      </c>
      <c r="D192" s="17">
        <v>0</v>
      </c>
      <c r="E192" s="17">
        <f t="shared" ref="E192:G193" si="314">SUM(D192)/7.5345</f>
        <v>0</v>
      </c>
      <c r="F192" s="87">
        <v>0</v>
      </c>
      <c r="G192" s="87">
        <f t="shared" si="314"/>
        <v>0</v>
      </c>
      <c r="H192" s="87">
        <v>0</v>
      </c>
      <c r="I192" s="87">
        <f t="shared" ref="I192" si="315">SUM(H192)/7.5345</f>
        <v>0</v>
      </c>
      <c r="J192" s="87">
        <v>0</v>
      </c>
      <c r="K192" s="87">
        <f t="shared" ref="K192" si="316">SUM(J192)/7.5345</f>
        <v>0</v>
      </c>
    </row>
    <row r="193" spans="1:11" s="1" customFormat="1" ht="23.25" customHeight="1" x14ac:dyDescent="0.25">
      <c r="A193" s="88" t="s">
        <v>238</v>
      </c>
      <c r="B193" s="11" t="s">
        <v>591</v>
      </c>
      <c r="C193" s="89" t="s">
        <v>462</v>
      </c>
      <c r="D193" s="17">
        <v>0</v>
      </c>
      <c r="E193" s="17">
        <f t="shared" si="314"/>
        <v>0</v>
      </c>
      <c r="F193" s="87">
        <v>0</v>
      </c>
      <c r="G193" s="87">
        <f t="shared" si="314"/>
        <v>0</v>
      </c>
      <c r="H193" s="87">
        <v>0</v>
      </c>
      <c r="I193" s="87">
        <f t="shared" ref="I193" si="317">SUM(H193)/7.5345</f>
        <v>0</v>
      </c>
      <c r="J193" s="87">
        <v>0</v>
      </c>
      <c r="K193" s="87">
        <f t="shared" ref="K193" si="318">SUM(J193)/7.5345</f>
        <v>0</v>
      </c>
    </row>
    <row r="194" spans="1:11" s="1" customFormat="1" ht="15.75" customHeight="1" x14ac:dyDescent="0.25">
      <c r="A194" s="8" t="s">
        <v>34</v>
      </c>
      <c r="B194" s="9" t="s">
        <v>236</v>
      </c>
      <c r="C194" s="81" t="s">
        <v>355</v>
      </c>
      <c r="D194" s="16">
        <f>SUM(D195:D195)</f>
        <v>0</v>
      </c>
      <c r="E194" s="16">
        <f>SUM(E195:E195)</f>
        <v>0</v>
      </c>
      <c r="F194" s="69">
        <f t="shared" ref="F194:H194" si="319">SUM(F195:F195)</f>
        <v>0</v>
      </c>
      <c r="G194" s="69">
        <f>SUM(G195:G195)</f>
        <v>0</v>
      </c>
      <c r="H194" s="69">
        <f t="shared" si="319"/>
        <v>0</v>
      </c>
      <c r="I194" s="69">
        <f>SUM(I195:I195)</f>
        <v>0</v>
      </c>
      <c r="J194" s="69">
        <f t="shared" ref="J194" si="320">SUM(J195:J195)</f>
        <v>0</v>
      </c>
      <c r="K194" s="69">
        <f>SUM(K195:K195)</f>
        <v>0</v>
      </c>
    </row>
    <row r="195" spans="1:11" s="1" customFormat="1" ht="15" customHeight="1" x14ac:dyDescent="0.25">
      <c r="A195" s="88" t="s">
        <v>239</v>
      </c>
      <c r="B195" s="11" t="s">
        <v>20</v>
      </c>
      <c r="C195" s="89" t="s">
        <v>463</v>
      </c>
      <c r="D195" s="17">
        <v>0</v>
      </c>
      <c r="E195" s="17">
        <f>SUM(D195)/7.5345</f>
        <v>0</v>
      </c>
      <c r="F195" s="87">
        <v>0</v>
      </c>
      <c r="G195" s="87">
        <f>SUM(F195)/7.5345</f>
        <v>0</v>
      </c>
      <c r="H195" s="87">
        <v>0</v>
      </c>
      <c r="I195" s="87">
        <f>SUM(H195)/7.5345</f>
        <v>0</v>
      </c>
      <c r="J195" s="87">
        <v>0</v>
      </c>
      <c r="K195" s="87">
        <f>SUM(J195)/7.5345</f>
        <v>0</v>
      </c>
    </row>
    <row r="196" spans="1:11" s="1" customFormat="1" ht="17.25" customHeight="1" x14ac:dyDescent="0.25">
      <c r="A196" s="6" t="s">
        <v>21</v>
      </c>
      <c r="B196" s="7" t="s">
        <v>32</v>
      </c>
      <c r="C196" s="80" t="s">
        <v>355</v>
      </c>
      <c r="D196" s="15">
        <f>SUM(D197+D205)</f>
        <v>1941000</v>
      </c>
      <c r="E196" s="15">
        <f>SUM(E197+E205)</f>
        <v>257614.97113278916</v>
      </c>
      <c r="F196" s="68">
        <f t="shared" ref="F196:H196" si="321">SUM(F197+F205)</f>
        <v>1019000</v>
      </c>
      <c r="G196" s="68">
        <f>SUM(G197+G205)</f>
        <v>135244.54177450394</v>
      </c>
      <c r="H196" s="68">
        <f t="shared" si="321"/>
        <v>821000</v>
      </c>
      <c r="I196" s="68">
        <f>SUM(I197+I205)</f>
        <v>108965.42570840799</v>
      </c>
      <c r="J196" s="68">
        <f t="shared" ref="J196" si="322">SUM(J197+J205)</f>
        <v>721000</v>
      </c>
      <c r="K196" s="68">
        <f>SUM(K197+K205)</f>
        <v>95693.144866945382</v>
      </c>
    </row>
    <row r="197" spans="1:11" s="2" customFormat="1" ht="22.5" customHeight="1" x14ac:dyDescent="0.25">
      <c r="A197" s="8" t="s">
        <v>34</v>
      </c>
      <c r="B197" s="9" t="s">
        <v>35</v>
      </c>
      <c r="C197" s="81" t="s">
        <v>355</v>
      </c>
      <c r="D197" s="16">
        <f>SUM(D198:D204)</f>
        <v>356000</v>
      </c>
      <c r="E197" s="16">
        <f>SUM(E198:E204)</f>
        <v>47249.319795606876</v>
      </c>
      <c r="F197" s="69">
        <f t="shared" ref="F197:H197" si="323">SUM(F198:F204)</f>
        <v>334000</v>
      </c>
      <c r="G197" s="69">
        <f>SUM(G198:G204)</f>
        <v>44329.418010485104</v>
      </c>
      <c r="H197" s="69">
        <f t="shared" si="323"/>
        <v>336000</v>
      </c>
      <c r="I197" s="69">
        <f>SUM(I198:I204)</f>
        <v>44594.863627314357</v>
      </c>
      <c r="J197" s="69">
        <f t="shared" ref="J197" si="324">SUM(J198:J204)</f>
        <v>336000</v>
      </c>
      <c r="K197" s="69">
        <f>SUM(K198:K204)</f>
        <v>44594.863627314357</v>
      </c>
    </row>
    <row r="198" spans="1:11" s="1" customFormat="1" ht="15" customHeight="1" x14ac:dyDescent="0.25">
      <c r="A198" s="88" t="s">
        <v>33</v>
      </c>
      <c r="B198" s="11" t="s">
        <v>720</v>
      </c>
      <c r="C198" s="85" t="s">
        <v>719</v>
      </c>
      <c r="D198" s="17">
        <v>0</v>
      </c>
      <c r="E198" s="17">
        <f t="shared" ref="E198:G204" si="325">SUM(D198)/7.5345</f>
        <v>0</v>
      </c>
      <c r="F198" s="87">
        <v>18000</v>
      </c>
      <c r="G198" s="87">
        <f t="shared" si="325"/>
        <v>2389.0105514632687</v>
      </c>
      <c r="H198" s="87">
        <v>20000</v>
      </c>
      <c r="I198" s="87">
        <f t="shared" ref="I198" si="326">SUM(H198)/7.5345</f>
        <v>2654.4561682925209</v>
      </c>
      <c r="J198" s="87">
        <v>20000</v>
      </c>
      <c r="K198" s="87">
        <f t="shared" ref="K198" si="327">SUM(J198)/7.5345</f>
        <v>2654.4561682925209</v>
      </c>
    </row>
    <row r="199" spans="1:11" s="1" customFormat="1" ht="15" customHeight="1" x14ac:dyDescent="0.25">
      <c r="A199" s="88" t="s">
        <v>33</v>
      </c>
      <c r="B199" s="11" t="s">
        <v>36</v>
      </c>
      <c r="C199" s="89" t="s">
        <v>464</v>
      </c>
      <c r="D199" s="17">
        <v>50000</v>
      </c>
      <c r="E199" s="17">
        <f t="shared" si="325"/>
        <v>6636.1404207313026</v>
      </c>
      <c r="F199" s="87">
        <v>50000</v>
      </c>
      <c r="G199" s="87">
        <f t="shared" si="325"/>
        <v>6636.1404207313026</v>
      </c>
      <c r="H199" s="87">
        <v>50000</v>
      </c>
      <c r="I199" s="87">
        <f t="shared" ref="I199" si="328">SUM(H199)/7.5345</f>
        <v>6636.1404207313026</v>
      </c>
      <c r="J199" s="87">
        <v>50000</v>
      </c>
      <c r="K199" s="87">
        <f t="shared" ref="K199" si="329">SUM(J199)/7.5345</f>
        <v>6636.1404207313026</v>
      </c>
    </row>
    <row r="200" spans="1:11" s="1" customFormat="1" ht="15.75" customHeight="1" x14ac:dyDescent="0.25">
      <c r="A200" s="90" t="s">
        <v>33</v>
      </c>
      <c r="B200" s="91" t="s">
        <v>37</v>
      </c>
      <c r="C200" s="92" t="s">
        <v>465</v>
      </c>
      <c r="D200" s="93">
        <v>100000</v>
      </c>
      <c r="E200" s="93">
        <f t="shared" si="325"/>
        <v>13272.280841462605</v>
      </c>
      <c r="F200" s="94">
        <v>0</v>
      </c>
      <c r="G200" s="94">
        <f t="shared" si="325"/>
        <v>0</v>
      </c>
      <c r="H200" s="94">
        <v>0</v>
      </c>
      <c r="I200" s="94">
        <f t="shared" ref="I200" si="330">SUM(H200)/7.5345</f>
        <v>0</v>
      </c>
      <c r="J200" s="94">
        <v>0</v>
      </c>
      <c r="K200" s="94">
        <f t="shared" ref="K200" si="331">SUM(J200)/7.5345</f>
        <v>0</v>
      </c>
    </row>
    <row r="201" spans="1:11" s="1" customFormat="1" ht="15" customHeight="1" x14ac:dyDescent="0.25">
      <c r="A201" s="88" t="s">
        <v>250</v>
      </c>
      <c r="B201" s="11" t="s">
        <v>336</v>
      </c>
      <c r="C201" s="89" t="s">
        <v>466</v>
      </c>
      <c r="D201" s="17">
        <v>10000</v>
      </c>
      <c r="E201" s="17">
        <f t="shared" si="325"/>
        <v>1327.2280841462605</v>
      </c>
      <c r="F201" s="87">
        <v>10000</v>
      </c>
      <c r="G201" s="87">
        <f t="shared" si="325"/>
        <v>1327.2280841462605</v>
      </c>
      <c r="H201" s="87">
        <v>10000</v>
      </c>
      <c r="I201" s="87">
        <f t="shared" ref="I201" si="332">SUM(H201)/7.5345</f>
        <v>1327.2280841462605</v>
      </c>
      <c r="J201" s="87">
        <v>10000</v>
      </c>
      <c r="K201" s="87">
        <f t="shared" ref="K201" si="333">SUM(J201)/7.5345</f>
        <v>1327.2280841462605</v>
      </c>
    </row>
    <row r="202" spans="1:11" s="1" customFormat="1" ht="15" customHeight="1" x14ac:dyDescent="0.25">
      <c r="A202" s="88" t="s">
        <v>250</v>
      </c>
      <c r="B202" s="11" t="s">
        <v>598</v>
      </c>
      <c r="C202" s="89" t="s">
        <v>599</v>
      </c>
      <c r="D202" s="17">
        <v>50000</v>
      </c>
      <c r="E202" s="17">
        <f t="shared" si="325"/>
        <v>6636.1404207313026</v>
      </c>
      <c r="F202" s="87">
        <v>100000</v>
      </c>
      <c r="G202" s="87">
        <f t="shared" si="325"/>
        <v>13272.280841462605</v>
      </c>
      <c r="H202" s="87">
        <v>100000</v>
      </c>
      <c r="I202" s="87">
        <f t="shared" ref="I202" si="334">SUM(H202)/7.5345</f>
        <v>13272.280841462605</v>
      </c>
      <c r="J202" s="87">
        <v>100000</v>
      </c>
      <c r="K202" s="87">
        <f t="shared" ref="K202" si="335">SUM(J202)/7.5345</f>
        <v>13272.280841462605</v>
      </c>
    </row>
    <row r="203" spans="1:11" s="1" customFormat="1" ht="15" customHeight="1" x14ac:dyDescent="0.25">
      <c r="A203" s="88" t="s">
        <v>250</v>
      </c>
      <c r="B203" s="11" t="s">
        <v>603</v>
      </c>
      <c r="C203" s="89" t="s">
        <v>646</v>
      </c>
      <c r="D203" s="17">
        <v>86000</v>
      </c>
      <c r="E203" s="17">
        <f t="shared" si="325"/>
        <v>11414.16152365784</v>
      </c>
      <c r="F203" s="87">
        <v>86000</v>
      </c>
      <c r="G203" s="87">
        <f t="shared" si="325"/>
        <v>11414.16152365784</v>
      </c>
      <c r="H203" s="87">
        <v>86000</v>
      </c>
      <c r="I203" s="87">
        <f t="shared" ref="I203" si="336">SUM(H203)/7.5345</f>
        <v>11414.16152365784</v>
      </c>
      <c r="J203" s="87">
        <v>86000</v>
      </c>
      <c r="K203" s="87">
        <f t="shared" ref="K203" si="337">SUM(J203)/7.5345</f>
        <v>11414.16152365784</v>
      </c>
    </row>
    <row r="204" spans="1:11" s="1" customFormat="1" ht="15" customHeight="1" x14ac:dyDescent="0.25">
      <c r="A204" s="88" t="s">
        <v>250</v>
      </c>
      <c r="B204" s="11" t="s">
        <v>648</v>
      </c>
      <c r="C204" s="89" t="s">
        <v>647</v>
      </c>
      <c r="D204" s="17">
        <v>60000</v>
      </c>
      <c r="E204" s="17">
        <f t="shared" si="325"/>
        <v>7963.3685048775624</v>
      </c>
      <c r="F204" s="87">
        <v>70000</v>
      </c>
      <c r="G204" s="87">
        <f t="shared" si="325"/>
        <v>9290.596589023824</v>
      </c>
      <c r="H204" s="87">
        <v>70000</v>
      </c>
      <c r="I204" s="87">
        <f t="shared" ref="I204" si="338">SUM(H204)/7.5345</f>
        <v>9290.596589023824</v>
      </c>
      <c r="J204" s="87">
        <v>70000</v>
      </c>
      <c r="K204" s="87">
        <f t="shared" ref="K204" si="339">SUM(J204)/7.5345</f>
        <v>9290.596589023824</v>
      </c>
    </row>
    <row r="205" spans="1:11" s="2" customFormat="1" ht="18" customHeight="1" x14ac:dyDescent="0.25">
      <c r="A205" s="8" t="s">
        <v>34</v>
      </c>
      <c r="B205" s="9" t="s">
        <v>38</v>
      </c>
      <c r="C205" s="81" t="s">
        <v>355</v>
      </c>
      <c r="D205" s="16">
        <f>SUM(D206:D210)</f>
        <v>1585000</v>
      </c>
      <c r="E205" s="16">
        <f>SUM(E206:E210)</f>
        <v>210365.65133718229</v>
      </c>
      <c r="F205" s="69">
        <f t="shared" ref="F205:H205" si="340">SUM(F206:F210)</f>
        <v>685000</v>
      </c>
      <c r="G205" s="69">
        <f>SUM(G206:G210)</f>
        <v>90915.123764018848</v>
      </c>
      <c r="H205" s="69">
        <f t="shared" si="340"/>
        <v>485000</v>
      </c>
      <c r="I205" s="69">
        <f>SUM(I206:I210)</f>
        <v>64370.562081093631</v>
      </c>
      <c r="J205" s="69">
        <f t="shared" ref="J205" si="341">SUM(J206:J210)</f>
        <v>385000</v>
      </c>
      <c r="K205" s="69">
        <f>SUM(K206:K210)</f>
        <v>51098.281239631026</v>
      </c>
    </row>
    <row r="206" spans="1:11" s="1" customFormat="1" ht="15" customHeight="1" x14ac:dyDescent="0.25">
      <c r="A206" s="88" t="s">
        <v>39</v>
      </c>
      <c r="B206" s="11" t="s">
        <v>43</v>
      </c>
      <c r="C206" s="89" t="s">
        <v>467</v>
      </c>
      <c r="D206" s="17">
        <v>300000</v>
      </c>
      <c r="E206" s="17">
        <f t="shared" ref="E206:G210" si="342">SUM(D206)/7.5345</f>
        <v>39816.842524387816</v>
      </c>
      <c r="F206" s="87">
        <v>300000</v>
      </c>
      <c r="G206" s="87">
        <f t="shared" si="342"/>
        <v>39816.842524387816</v>
      </c>
      <c r="H206" s="87">
        <v>200000</v>
      </c>
      <c r="I206" s="87">
        <f t="shared" ref="I206" si="343">SUM(H206)/7.5345</f>
        <v>26544.56168292521</v>
      </c>
      <c r="J206" s="87">
        <v>100000</v>
      </c>
      <c r="K206" s="87">
        <f t="shared" ref="K206" si="344">SUM(J206)/7.5345</f>
        <v>13272.280841462605</v>
      </c>
    </row>
    <row r="207" spans="1:11" s="1" customFormat="1" ht="15" customHeight="1" x14ac:dyDescent="0.25">
      <c r="A207" s="88" t="s">
        <v>40</v>
      </c>
      <c r="B207" s="11" t="s">
        <v>44</v>
      </c>
      <c r="C207" s="89" t="s">
        <v>468</v>
      </c>
      <c r="D207" s="17">
        <v>180000</v>
      </c>
      <c r="E207" s="17">
        <f t="shared" si="342"/>
        <v>23890.105514632687</v>
      </c>
      <c r="F207" s="87">
        <v>180000</v>
      </c>
      <c r="G207" s="87">
        <f t="shared" si="342"/>
        <v>23890.105514632687</v>
      </c>
      <c r="H207" s="87">
        <v>180000</v>
      </c>
      <c r="I207" s="87">
        <f t="shared" ref="I207" si="345">SUM(H207)/7.5345</f>
        <v>23890.105514632687</v>
      </c>
      <c r="J207" s="87">
        <v>180000</v>
      </c>
      <c r="K207" s="87">
        <f t="shared" ref="K207" si="346">SUM(J207)/7.5345</f>
        <v>23890.105514632687</v>
      </c>
    </row>
    <row r="208" spans="1:11" s="1" customFormat="1" ht="15" customHeight="1" x14ac:dyDescent="0.25">
      <c r="A208" s="88" t="s">
        <v>41</v>
      </c>
      <c r="B208" s="11" t="s">
        <v>45</v>
      </c>
      <c r="C208" s="89" t="s">
        <v>469</v>
      </c>
      <c r="D208" s="17">
        <v>5000</v>
      </c>
      <c r="E208" s="17">
        <f t="shared" si="342"/>
        <v>663.61404207313024</v>
      </c>
      <c r="F208" s="87">
        <v>5000</v>
      </c>
      <c r="G208" s="87">
        <f t="shared" si="342"/>
        <v>663.61404207313024</v>
      </c>
      <c r="H208" s="87">
        <v>5000</v>
      </c>
      <c r="I208" s="87">
        <f t="shared" ref="I208" si="347">SUM(H208)/7.5345</f>
        <v>663.61404207313024</v>
      </c>
      <c r="J208" s="87">
        <v>5000</v>
      </c>
      <c r="K208" s="87">
        <f t="shared" ref="K208" si="348">SUM(J208)/7.5345</f>
        <v>663.61404207313024</v>
      </c>
    </row>
    <row r="209" spans="1:11" s="1" customFormat="1" ht="15" customHeight="1" x14ac:dyDescent="0.25">
      <c r="A209" s="88" t="s">
        <v>42</v>
      </c>
      <c r="B209" s="11" t="s">
        <v>22</v>
      </c>
      <c r="C209" s="89" t="s">
        <v>470</v>
      </c>
      <c r="D209" s="17">
        <v>1000000</v>
      </c>
      <c r="E209" s="17">
        <f t="shared" si="342"/>
        <v>132722.80841462605</v>
      </c>
      <c r="F209" s="87">
        <v>100000</v>
      </c>
      <c r="G209" s="87">
        <f t="shared" si="342"/>
        <v>13272.280841462605</v>
      </c>
      <c r="H209" s="87">
        <v>0</v>
      </c>
      <c r="I209" s="87">
        <f t="shared" ref="I209" si="349">SUM(H209)/7.5345</f>
        <v>0</v>
      </c>
      <c r="J209" s="87">
        <v>0</v>
      </c>
      <c r="K209" s="87">
        <f t="shared" ref="K209" si="350">SUM(J209)/7.5345</f>
        <v>0</v>
      </c>
    </row>
    <row r="210" spans="1:11" s="1" customFormat="1" ht="21.75" customHeight="1" x14ac:dyDescent="0.25">
      <c r="A210" s="88" t="s">
        <v>39</v>
      </c>
      <c r="B210" s="11" t="s">
        <v>342</v>
      </c>
      <c r="C210" s="89" t="s">
        <v>471</v>
      </c>
      <c r="D210" s="17">
        <v>100000</v>
      </c>
      <c r="E210" s="17">
        <f t="shared" si="342"/>
        <v>13272.280841462605</v>
      </c>
      <c r="F210" s="87">
        <v>100000</v>
      </c>
      <c r="G210" s="87">
        <f t="shared" si="342"/>
        <v>13272.280841462605</v>
      </c>
      <c r="H210" s="87">
        <v>100000</v>
      </c>
      <c r="I210" s="87">
        <f t="shared" ref="I210" si="351">SUM(H210)/7.5345</f>
        <v>13272.280841462605</v>
      </c>
      <c r="J210" s="87">
        <v>100000</v>
      </c>
      <c r="K210" s="87">
        <f t="shared" ref="K210" si="352">SUM(J210)/7.5345</f>
        <v>13272.280841462605</v>
      </c>
    </row>
    <row r="211" spans="1:11" s="1" customFormat="1" ht="18.75" customHeight="1" x14ac:dyDescent="0.25">
      <c r="A211" s="6" t="s">
        <v>23</v>
      </c>
      <c r="B211" s="7" t="s">
        <v>605</v>
      </c>
      <c r="C211" s="80" t="s">
        <v>355</v>
      </c>
      <c r="D211" s="15">
        <f t="shared" ref="D211:K211" si="353">SUM(D212+D216+D219)</f>
        <v>360000</v>
      </c>
      <c r="E211" s="15">
        <f t="shared" si="353"/>
        <v>47780.211029265374</v>
      </c>
      <c r="F211" s="68">
        <f t="shared" si="353"/>
        <v>226000</v>
      </c>
      <c r="G211" s="68">
        <f t="shared" si="353"/>
        <v>29995.354701705488</v>
      </c>
      <c r="H211" s="68">
        <f t="shared" si="353"/>
        <v>200000</v>
      </c>
      <c r="I211" s="68">
        <f t="shared" si="353"/>
        <v>26544.56168292521</v>
      </c>
      <c r="J211" s="68">
        <f t="shared" si="353"/>
        <v>200000</v>
      </c>
      <c r="K211" s="68">
        <f t="shared" si="353"/>
        <v>26544.56168292521</v>
      </c>
    </row>
    <row r="212" spans="1:11" s="2" customFormat="1" ht="15.75" customHeight="1" x14ac:dyDescent="0.25">
      <c r="A212" s="8" t="s">
        <v>34</v>
      </c>
      <c r="B212" s="9" t="s">
        <v>46</v>
      </c>
      <c r="C212" s="81" t="s">
        <v>355</v>
      </c>
      <c r="D212" s="16">
        <f>SUM(D213:D213)</f>
        <v>60000</v>
      </c>
      <c r="E212" s="16">
        <f>SUM(E213:E213)</f>
        <v>7963.3685048775624</v>
      </c>
      <c r="F212" s="69">
        <f t="shared" ref="F212:H212" si="354">SUM(F213:F213)</f>
        <v>10000</v>
      </c>
      <c r="G212" s="69">
        <f>SUM(G213:G213)</f>
        <v>1327.2280841462605</v>
      </c>
      <c r="H212" s="69">
        <f t="shared" si="354"/>
        <v>0</v>
      </c>
      <c r="I212" s="69">
        <f>SUM(I213:I213)</f>
        <v>0</v>
      </c>
      <c r="J212" s="69">
        <f t="shared" ref="J212" si="355">SUM(J213:J213)</f>
        <v>0</v>
      </c>
      <c r="K212" s="69">
        <f>SUM(K213:K213)</f>
        <v>0</v>
      </c>
    </row>
    <row r="213" spans="1:11" s="1" customFormat="1" ht="21.75" customHeight="1" x14ac:dyDescent="0.25">
      <c r="A213" s="88" t="s">
        <v>69</v>
      </c>
      <c r="B213" s="11" t="s">
        <v>523</v>
      </c>
      <c r="C213" s="89" t="s">
        <v>522</v>
      </c>
      <c r="D213" s="17">
        <v>60000</v>
      </c>
      <c r="E213" s="17">
        <f t="shared" ref="E213:G215" si="356">SUM(D213)/7.5345</f>
        <v>7963.3685048775624</v>
      </c>
      <c r="F213" s="87">
        <v>10000</v>
      </c>
      <c r="G213" s="87">
        <f t="shared" si="356"/>
        <v>1327.2280841462605</v>
      </c>
      <c r="H213" s="87">
        <v>0</v>
      </c>
      <c r="I213" s="87">
        <f t="shared" ref="I213" si="357">SUM(H213)/7.5345</f>
        <v>0</v>
      </c>
      <c r="J213" s="87">
        <v>0</v>
      </c>
      <c r="K213" s="87">
        <f t="shared" ref="K213" si="358">SUM(J213)/7.5345</f>
        <v>0</v>
      </c>
    </row>
    <row r="214" spans="1:11" s="63" customFormat="1" ht="15.75" customHeight="1" x14ac:dyDescent="0.25">
      <c r="A214" s="88" t="s">
        <v>129</v>
      </c>
      <c r="B214" s="11" t="s">
        <v>650</v>
      </c>
      <c r="C214" s="89" t="s">
        <v>651</v>
      </c>
      <c r="D214" s="17">
        <v>0</v>
      </c>
      <c r="E214" s="17">
        <f t="shared" si="356"/>
        <v>0</v>
      </c>
      <c r="F214" s="87">
        <v>0</v>
      </c>
      <c r="G214" s="87">
        <f t="shared" si="356"/>
        <v>0</v>
      </c>
      <c r="H214" s="87">
        <v>0</v>
      </c>
      <c r="I214" s="87">
        <f t="shared" ref="I214" si="359">SUM(H214)/7.5345</f>
        <v>0</v>
      </c>
      <c r="J214" s="87">
        <v>0</v>
      </c>
      <c r="K214" s="87">
        <f t="shared" ref="K214" si="360">SUM(J214)/7.5345</f>
        <v>0</v>
      </c>
    </row>
    <row r="215" spans="1:11" s="63" customFormat="1" ht="20.25" customHeight="1" x14ac:dyDescent="0.25">
      <c r="A215" s="88" t="s">
        <v>129</v>
      </c>
      <c r="B215" s="11" t="s">
        <v>653</v>
      </c>
      <c r="C215" s="89" t="s">
        <v>654</v>
      </c>
      <c r="D215" s="17">
        <v>0</v>
      </c>
      <c r="E215" s="17">
        <f t="shared" si="356"/>
        <v>0</v>
      </c>
      <c r="F215" s="87">
        <v>0</v>
      </c>
      <c r="G215" s="87">
        <f t="shared" si="356"/>
        <v>0</v>
      </c>
      <c r="H215" s="87">
        <v>0</v>
      </c>
      <c r="I215" s="87">
        <f t="shared" ref="I215" si="361">SUM(H215)/7.5345</f>
        <v>0</v>
      </c>
      <c r="J215" s="87">
        <v>0</v>
      </c>
      <c r="K215" s="87">
        <f t="shared" ref="K215" si="362">SUM(J215)/7.5345</f>
        <v>0</v>
      </c>
    </row>
    <row r="216" spans="1:11" s="2" customFormat="1" ht="15" customHeight="1" x14ac:dyDescent="0.25">
      <c r="A216" s="8" t="s">
        <v>34</v>
      </c>
      <c r="B216" s="9" t="s">
        <v>64</v>
      </c>
      <c r="C216" s="81" t="s">
        <v>355</v>
      </c>
      <c r="D216" s="16">
        <f>SUM(D217:D218)</f>
        <v>220000</v>
      </c>
      <c r="E216" s="16">
        <f>SUM(E217:E218)</f>
        <v>29199.01785121773</v>
      </c>
      <c r="F216" s="69">
        <f t="shared" ref="F216:H216" si="363">SUM(F217:F218)</f>
        <v>166000</v>
      </c>
      <c r="G216" s="69">
        <f>SUM(G217:G218)</f>
        <v>22031.986196827926</v>
      </c>
      <c r="H216" s="69">
        <f t="shared" si="363"/>
        <v>150000</v>
      </c>
      <c r="I216" s="69">
        <f>SUM(I217:I218)</f>
        <v>19908.421262193908</v>
      </c>
      <c r="J216" s="69">
        <f t="shared" ref="J216" si="364">SUM(J217:J218)</f>
        <v>150000</v>
      </c>
      <c r="K216" s="69">
        <f>SUM(K217:K218)</f>
        <v>19908.421262193908</v>
      </c>
    </row>
    <row r="217" spans="1:11" s="1" customFormat="1" ht="15" customHeight="1" x14ac:dyDescent="0.25">
      <c r="A217" s="88" t="s">
        <v>79</v>
      </c>
      <c r="B217" s="11" t="s">
        <v>718</v>
      </c>
      <c r="C217" s="89" t="s">
        <v>487</v>
      </c>
      <c r="D217" s="17">
        <v>90000</v>
      </c>
      <c r="E217" s="17">
        <f t="shared" ref="E217:G218" si="365">SUM(D217)/7.5345</f>
        <v>11945.052757316344</v>
      </c>
      <c r="F217" s="87">
        <v>150000</v>
      </c>
      <c r="G217" s="87">
        <f t="shared" si="365"/>
        <v>19908.421262193908</v>
      </c>
      <c r="H217" s="87">
        <v>150000</v>
      </c>
      <c r="I217" s="87">
        <f t="shared" ref="I217" si="366">SUM(H217)/7.5345</f>
        <v>19908.421262193908</v>
      </c>
      <c r="J217" s="87">
        <v>150000</v>
      </c>
      <c r="K217" s="87">
        <f t="shared" ref="K217" si="367">SUM(J217)/7.5345</f>
        <v>19908.421262193908</v>
      </c>
    </row>
    <row r="218" spans="1:11" s="1" customFormat="1" ht="15" customHeight="1" x14ac:dyDescent="0.25">
      <c r="A218" s="88" t="s">
        <v>80</v>
      </c>
      <c r="B218" s="11" t="s">
        <v>24</v>
      </c>
      <c r="C218" s="89" t="s">
        <v>488</v>
      </c>
      <c r="D218" s="17">
        <v>130000</v>
      </c>
      <c r="E218" s="17">
        <f t="shared" si="365"/>
        <v>17253.965093901385</v>
      </c>
      <c r="F218" s="87">
        <v>16000</v>
      </c>
      <c r="G218" s="87">
        <f t="shared" si="365"/>
        <v>2123.5649346340169</v>
      </c>
      <c r="H218" s="87">
        <v>0</v>
      </c>
      <c r="I218" s="87">
        <f t="shared" ref="I218" si="368">SUM(H218)/7.5345</f>
        <v>0</v>
      </c>
      <c r="J218" s="87">
        <v>0</v>
      </c>
      <c r="K218" s="87">
        <f t="shared" ref="K218" si="369">SUM(J218)/7.5345</f>
        <v>0</v>
      </c>
    </row>
    <row r="219" spans="1:11" s="1" customFormat="1" ht="16.5" customHeight="1" x14ac:dyDescent="0.25">
      <c r="A219" s="8" t="s">
        <v>34</v>
      </c>
      <c r="B219" s="9" t="s">
        <v>81</v>
      </c>
      <c r="C219" s="81" t="s">
        <v>355</v>
      </c>
      <c r="D219" s="16">
        <f t="shared" ref="D219:K219" si="370">SUM(D220)</f>
        <v>80000</v>
      </c>
      <c r="E219" s="16">
        <f t="shared" si="370"/>
        <v>10617.824673170084</v>
      </c>
      <c r="F219" s="69">
        <f t="shared" si="370"/>
        <v>50000</v>
      </c>
      <c r="G219" s="69">
        <f t="shared" si="370"/>
        <v>6636.1404207313026</v>
      </c>
      <c r="H219" s="69">
        <f t="shared" si="370"/>
        <v>50000</v>
      </c>
      <c r="I219" s="69">
        <f t="shared" si="370"/>
        <v>6636.1404207313026</v>
      </c>
      <c r="J219" s="69">
        <f t="shared" si="370"/>
        <v>50000</v>
      </c>
      <c r="K219" s="69">
        <f t="shared" si="370"/>
        <v>6636.1404207313026</v>
      </c>
    </row>
    <row r="220" spans="1:11" s="1" customFormat="1" ht="15" customHeight="1" x14ac:dyDescent="0.25">
      <c r="A220" s="88" t="s">
        <v>79</v>
      </c>
      <c r="B220" s="11" t="s">
        <v>25</v>
      </c>
      <c r="C220" s="89" t="s">
        <v>489</v>
      </c>
      <c r="D220" s="17">
        <v>80000</v>
      </c>
      <c r="E220" s="17">
        <f>SUM(D220)/7.5345</f>
        <v>10617.824673170084</v>
      </c>
      <c r="F220" s="87">
        <v>50000</v>
      </c>
      <c r="G220" s="87">
        <f>SUM(F220)/7.5345</f>
        <v>6636.1404207313026</v>
      </c>
      <c r="H220" s="87">
        <v>50000</v>
      </c>
      <c r="I220" s="87">
        <f>SUM(H220)/7.5345</f>
        <v>6636.1404207313026</v>
      </c>
      <c r="J220" s="87">
        <v>50000</v>
      </c>
      <c r="K220" s="87">
        <f>SUM(J220)/7.5345</f>
        <v>6636.1404207313026</v>
      </c>
    </row>
    <row r="221" spans="1:11" s="1" customFormat="1" ht="24" customHeight="1" x14ac:dyDescent="0.25">
      <c r="A221" s="6" t="s">
        <v>26</v>
      </c>
      <c r="B221" s="7" t="s">
        <v>82</v>
      </c>
      <c r="C221" s="80"/>
      <c r="D221" s="15">
        <f t="shared" ref="D221:K221" si="371">SUM(D222+D224)</f>
        <v>415000</v>
      </c>
      <c r="E221" s="15">
        <f t="shared" si="371"/>
        <v>55079.965492069809</v>
      </c>
      <c r="F221" s="68">
        <f t="shared" si="371"/>
        <v>95000</v>
      </c>
      <c r="G221" s="68">
        <f t="shared" si="371"/>
        <v>12608.666799389473</v>
      </c>
      <c r="H221" s="68">
        <f t="shared" si="371"/>
        <v>85000</v>
      </c>
      <c r="I221" s="68">
        <f t="shared" si="371"/>
        <v>11281.438715243214</v>
      </c>
      <c r="J221" s="68">
        <f t="shared" si="371"/>
        <v>85000</v>
      </c>
      <c r="K221" s="68">
        <f t="shared" si="371"/>
        <v>11281.438715243214</v>
      </c>
    </row>
    <row r="222" spans="1:11" s="1" customFormat="1" ht="15.75" customHeight="1" x14ac:dyDescent="0.25">
      <c r="A222" s="8" t="s">
        <v>34</v>
      </c>
      <c r="B222" s="9" t="s">
        <v>83</v>
      </c>
      <c r="C222" s="81" t="s">
        <v>355</v>
      </c>
      <c r="D222" s="16">
        <f t="shared" ref="D222:K222" si="372">SUM(D223:D223)</f>
        <v>60000</v>
      </c>
      <c r="E222" s="16">
        <f t="shared" si="372"/>
        <v>7963.3685048775624</v>
      </c>
      <c r="F222" s="69">
        <f t="shared" si="372"/>
        <v>60000</v>
      </c>
      <c r="G222" s="69">
        <f t="shared" si="372"/>
        <v>7963.3685048775624</v>
      </c>
      <c r="H222" s="69">
        <f t="shared" si="372"/>
        <v>60000</v>
      </c>
      <c r="I222" s="69">
        <f t="shared" si="372"/>
        <v>7963.3685048775624</v>
      </c>
      <c r="J222" s="69">
        <f t="shared" si="372"/>
        <v>60000</v>
      </c>
      <c r="K222" s="69">
        <f t="shared" si="372"/>
        <v>7963.3685048775624</v>
      </c>
    </row>
    <row r="223" spans="1:11" s="1" customFormat="1" ht="15" customHeight="1" x14ac:dyDescent="0.25">
      <c r="A223" s="88" t="s">
        <v>41</v>
      </c>
      <c r="B223" s="11" t="s">
        <v>85</v>
      </c>
      <c r="C223" s="89" t="s">
        <v>490</v>
      </c>
      <c r="D223" s="17">
        <v>60000</v>
      </c>
      <c r="E223" s="17">
        <f t="shared" ref="E223:G223" si="373">SUM(D223)/7.5345</f>
        <v>7963.3685048775624</v>
      </c>
      <c r="F223" s="87">
        <v>60000</v>
      </c>
      <c r="G223" s="87">
        <f t="shared" si="373"/>
        <v>7963.3685048775624</v>
      </c>
      <c r="H223" s="87">
        <v>60000</v>
      </c>
      <c r="I223" s="87">
        <f t="shared" ref="I223" si="374">SUM(H223)/7.5345</f>
        <v>7963.3685048775624</v>
      </c>
      <c r="J223" s="87">
        <v>60000</v>
      </c>
      <c r="K223" s="87">
        <f t="shared" ref="K223" si="375">SUM(J223)/7.5345</f>
        <v>7963.3685048775624</v>
      </c>
    </row>
    <row r="224" spans="1:11" s="1" customFormat="1" ht="15.75" customHeight="1" x14ac:dyDescent="0.25">
      <c r="A224" s="8" t="s">
        <v>34</v>
      </c>
      <c r="B224" s="9" t="s">
        <v>84</v>
      </c>
      <c r="C224" s="81" t="s">
        <v>355</v>
      </c>
      <c r="D224" s="16">
        <f t="shared" ref="D224:K224" si="376">SUM(D225+D226)</f>
        <v>355000</v>
      </c>
      <c r="E224" s="16">
        <f t="shared" si="376"/>
        <v>47116.59698719225</v>
      </c>
      <c r="F224" s="69">
        <f t="shared" si="376"/>
        <v>35000</v>
      </c>
      <c r="G224" s="69">
        <f t="shared" si="376"/>
        <v>4645.298294511912</v>
      </c>
      <c r="H224" s="69">
        <f t="shared" si="376"/>
        <v>25000</v>
      </c>
      <c r="I224" s="69">
        <f t="shared" si="376"/>
        <v>3318.0702103656513</v>
      </c>
      <c r="J224" s="69">
        <f t="shared" si="376"/>
        <v>25000</v>
      </c>
      <c r="K224" s="69">
        <f t="shared" si="376"/>
        <v>3318.0702103656513</v>
      </c>
    </row>
    <row r="225" spans="1:12" s="1" customFormat="1" ht="23.25" customHeight="1" x14ac:dyDescent="0.25">
      <c r="A225" s="88" t="s">
        <v>86</v>
      </c>
      <c r="B225" s="11" t="s">
        <v>604</v>
      </c>
      <c r="C225" s="89" t="s">
        <v>491</v>
      </c>
      <c r="D225" s="17">
        <v>25000</v>
      </c>
      <c r="E225" s="17">
        <f t="shared" ref="E225:G226" si="377">SUM(D225)/7.5345</f>
        <v>3318.0702103656513</v>
      </c>
      <c r="F225" s="87">
        <v>25000</v>
      </c>
      <c r="G225" s="87">
        <f t="shared" si="377"/>
        <v>3318.0702103656513</v>
      </c>
      <c r="H225" s="87">
        <v>25000</v>
      </c>
      <c r="I225" s="87">
        <f t="shared" ref="I225" si="378">SUM(H225)/7.5345</f>
        <v>3318.0702103656513</v>
      </c>
      <c r="J225" s="87">
        <v>25000</v>
      </c>
      <c r="K225" s="87">
        <f t="shared" ref="K225" si="379">SUM(J225)/7.5345</f>
        <v>3318.0702103656513</v>
      </c>
    </row>
    <row r="226" spans="1:12" s="1" customFormat="1" ht="23.25" customHeight="1" x14ac:dyDescent="0.25">
      <c r="A226" s="88" t="s">
        <v>674</v>
      </c>
      <c r="B226" s="11" t="s">
        <v>675</v>
      </c>
      <c r="C226" s="89" t="s">
        <v>673</v>
      </c>
      <c r="D226" s="17">
        <v>330000</v>
      </c>
      <c r="E226" s="17">
        <f t="shared" si="377"/>
        <v>43798.526776826599</v>
      </c>
      <c r="F226" s="87">
        <v>10000</v>
      </c>
      <c r="G226" s="87">
        <f t="shared" si="377"/>
        <v>1327.2280841462605</v>
      </c>
      <c r="H226" s="87">
        <v>0</v>
      </c>
      <c r="I226" s="87">
        <f t="shared" ref="I226" si="380">SUM(H226)/7.5345</f>
        <v>0</v>
      </c>
      <c r="J226" s="87">
        <v>0</v>
      </c>
      <c r="K226" s="87">
        <f t="shared" ref="K226" si="381">SUM(J226)/7.5345</f>
        <v>0</v>
      </c>
    </row>
    <row r="227" spans="1:12" s="1" customFormat="1" ht="23.25" customHeight="1" x14ac:dyDescent="0.25">
      <c r="A227" s="6" t="s">
        <v>28</v>
      </c>
      <c r="B227" s="7" t="s">
        <v>27</v>
      </c>
      <c r="C227" s="80"/>
      <c r="D227" s="15">
        <f t="shared" ref="D227" si="382">SUM(D228+D230)</f>
        <v>5000</v>
      </c>
      <c r="E227" s="15">
        <f t="shared" ref="E227:G227" si="383">SUM(E228+E230)</f>
        <v>663.61404207313024</v>
      </c>
      <c r="F227" s="68">
        <f t="shared" ref="F227:I227" si="384">SUM(F228+F230)</f>
        <v>10000</v>
      </c>
      <c r="G227" s="68">
        <f t="shared" si="383"/>
        <v>1327.2280841462605</v>
      </c>
      <c r="H227" s="68">
        <f t="shared" si="384"/>
        <v>15000</v>
      </c>
      <c r="I227" s="68">
        <f t="shared" si="384"/>
        <v>1990.8421262193906</v>
      </c>
      <c r="J227" s="68">
        <f t="shared" ref="J227:K227" si="385">SUM(J228+J230)</f>
        <v>25000</v>
      </c>
      <c r="K227" s="68">
        <f t="shared" si="385"/>
        <v>3318.0702103656513</v>
      </c>
      <c r="L227" s="45"/>
    </row>
    <row r="228" spans="1:12" s="1" customFormat="1" ht="13.5" customHeight="1" x14ac:dyDescent="0.25">
      <c r="A228" s="8" t="s">
        <v>34</v>
      </c>
      <c r="B228" s="9" t="s">
        <v>87</v>
      </c>
      <c r="C228" s="81" t="s">
        <v>355</v>
      </c>
      <c r="D228" s="16">
        <f t="shared" ref="D228:K228" si="386">SUM(D229)</f>
        <v>0</v>
      </c>
      <c r="E228" s="16">
        <f t="shared" si="386"/>
        <v>0</v>
      </c>
      <c r="F228" s="69">
        <f t="shared" si="386"/>
        <v>5000</v>
      </c>
      <c r="G228" s="69">
        <f t="shared" si="386"/>
        <v>663.61404207313024</v>
      </c>
      <c r="H228" s="69">
        <f t="shared" si="386"/>
        <v>10000</v>
      </c>
      <c r="I228" s="69">
        <f t="shared" si="386"/>
        <v>1327.2280841462605</v>
      </c>
      <c r="J228" s="69">
        <f t="shared" si="386"/>
        <v>20000</v>
      </c>
      <c r="K228" s="69">
        <f t="shared" si="386"/>
        <v>2654.4561682925209</v>
      </c>
    </row>
    <row r="229" spans="1:12" s="1" customFormat="1" ht="15" customHeight="1" x14ac:dyDescent="0.25">
      <c r="A229" s="88" t="s">
        <v>41</v>
      </c>
      <c r="B229" s="11" t="s">
        <v>88</v>
      </c>
      <c r="C229" s="89" t="s">
        <v>492</v>
      </c>
      <c r="D229" s="17">
        <v>0</v>
      </c>
      <c r="E229" s="17">
        <f>SUM(D229)/7.5345</f>
        <v>0</v>
      </c>
      <c r="F229" s="87">
        <v>5000</v>
      </c>
      <c r="G229" s="87">
        <f>SUM(F229)/7.5345</f>
        <v>663.61404207313024</v>
      </c>
      <c r="H229" s="87">
        <v>10000</v>
      </c>
      <c r="I229" s="87">
        <f>SUM(H229)/7.5345</f>
        <v>1327.2280841462605</v>
      </c>
      <c r="J229" s="87">
        <v>20000</v>
      </c>
      <c r="K229" s="87">
        <f>SUM(J229)/7.5345</f>
        <v>2654.4561682925209</v>
      </c>
    </row>
    <row r="230" spans="1:12" s="1" customFormat="1" ht="23.25" customHeight="1" x14ac:dyDescent="0.25">
      <c r="A230" s="12" t="s">
        <v>34</v>
      </c>
      <c r="B230" s="9" t="s">
        <v>89</v>
      </c>
      <c r="C230" s="83" t="s">
        <v>355</v>
      </c>
      <c r="D230" s="16">
        <f>SUM(D231:D232)</f>
        <v>5000</v>
      </c>
      <c r="E230" s="16">
        <f>SUM(E231:E232)</f>
        <v>663.61404207313024</v>
      </c>
      <c r="F230" s="69">
        <f t="shared" ref="F230:H230" si="387">SUM(F231:F232)</f>
        <v>5000</v>
      </c>
      <c r="G230" s="69">
        <f>SUM(G231:G232)</f>
        <v>663.61404207313024</v>
      </c>
      <c r="H230" s="69">
        <f t="shared" si="387"/>
        <v>5000</v>
      </c>
      <c r="I230" s="69">
        <f>SUM(I231:I232)</f>
        <v>663.61404207313024</v>
      </c>
      <c r="J230" s="69">
        <f t="shared" ref="J230" si="388">SUM(J231:J232)</f>
        <v>5000</v>
      </c>
      <c r="K230" s="69">
        <f>SUM(K231:K232)</f>
        <v>663.61404207313024</v>
      </c>
    </row>
    <row r="231" spans="1:12" s="1" customFormat="1" ht="15" customHeight="1" x14ac:dyDescent="0.25">
      <c r="A231" s="88" t="s">
        <v>90</v>
      </c>
      <c r="B231" s="11" t="s">
        <v>91</v>
      </c>
      <c r="C231" s="89" t="s">
        <v>493</v>
      </c>
      <c r="D231" s="17">
        <v>0</v>
      </c>
      <c r="E231" s="17">
        <f t="shared" ref="E231:G232" si="389">SUM(D231)/7.5345</f>
        <v>0</v>
      </c>
      <c r="F231" s="87">
        <v>0</v>
      </c>
      <c r="G231" s="87">
        <f t="shared" si="389"/>
        <v>0</v>
      </c>
      <c r="H231" s="87">
        <v>0</v>
      </c>
      <c r="I231" s="87">
        <f t="shared" ref="I231" si="390">SUM(H231)/7.5345</f>
        <v>0</v>
      </c>
      <c r="J231" s="87">
        <v>0</v>
      </c>
      <c r="K231" s="87">
        <f t="shared" ref="K231" si="391">SUM(J231)/7.5345</f>
        <v>0</v>
      </c>
    </row>
    <row r="232" spans="1:12" s="1" customFormat="1" ht="21.75" customHeight="1" x14ac:dyDescent="0.25">
      <c r="A232" s="88" t="s">
        <v>90</v>
      </c>
      <c r="B232" s="11" t="s">
        <v>606</v>
      </c>
      <c r="C232" s="89" t="s">
        <v>494</v>
      </c>
      <c r="D232" s="17">
        <v>5000</v>
      </c>
      <c r="E232" s="17">
        <f t="shared" si="389"/>
        <v>663.61404207313024</v>
      </c>
      <c r="F232" s="87">
        <v>5000</v>
      </c>
      <c r="G232" s="87">
        <f t="shared" si="389"/>
        <v>663.61404207313024</v>
      </c>
      <c r="H232" s="87">
        <v>5000</v>
      </c>
      <c r="I232" s="87">
        <f t="shared" ref="I232" si="392">SUM(H232)/7.5345</f>
        <v>663.61404207313024</v>
      </c>
      <c r="J232" s="87">
        <v>5000</v>
      </c>
      <c r="K232" s="87">
        <f t="shared" ref="K232" si="393">SUM(J232)/7.5345</f>
        <v>663.61404207313024</v>
      </c>
    </row>
    <row r="233" spans="1:12" s="1" customFormat="1" ht="18" customHeight="1" x14ac:dyDescent="0.25">
      <c r="A233" s="6" t="s">
        <v>29</v>
      </c>
      <c r="B233" s="7" t="s">
        <v>30</v>
      </c>
      <c r="C233" s="80"/>
      <c r="D233" s="15">
        <f>SUM(D234+D238+D243+D245+D248)</f>
        <v>378000</v>
      </c>
      <c r="E233" s="15">
        <f>SUM(E234+E238+E243+E245+E248)</f>
        <v>50169.221580728648</v>
      </c>
      <c r="F233" s="68">
        <f t="shared" ref="F233:H233" si="394">SUM(F234+F238+F243+F245+F248)</f>
        <v>1449200</v>
      </c>
      <c r="G233" s="68">
        <f>SUM(G234+G238+G243+G245+G248)</f>
        <v>192341.89395447605</v>
      </c>
      <c r="H233" s="68">
        <f t="shared" si="394"/>
        <v>366500</v>
      </c>
      <c r="I233" s="68">
        <f>SUM(I234+I238+I243+I245+I248)</f>
        <v>48642.909283960449</v>
      </c>
      <c r="J233" s="68">
        <f t="shared" ref="J233" si="395">SUM(J234+J238+J243+J245+J248)</f>
        <v>371500</v>
      </c>
      <c r="K233" s="68">
        <f>SUM(K234+K238+K243+K245+K248)</f>
        <v>49306.523326033581</v>
      </c>
    </row>
    <row r="234" spans="1:12" s="1" customFormat="1" ht="18" customHeight="1" x14ac:dyDescent="0.25">
      <c r="A234" s="8" t="s">
        <v>34</v>
      </c>
      <c r="B234" s="9" t="s">
        <v>92</v>
      </c>
      <c r="C234" s="81" t="s">
        <v>355</v>
      </c>
      <c r="D234" s="46">
        <f t="shared" ref="D234" si="396">SUM(D235:D237)</f>
        <v>21000</v>
      </c>
      <c r="E234" s="46">
        <f t="shared" ref="E234:G234" si="397">SUM(E235:E237)</f>
        <v>2787.1789767071473</v>
      </c>
      <c r="F234" s="71">
        <f t="shared" ref="F234:I234" si="398">SUM(F235:F237)</f>
        <v>10500</v>
      </c>
      <c r="G234" s="71">
        <f t="shared" si="397"/>
        <v>1393.5894883535734</v>
      </c>
      <c r="H234" s="71">
        <f t="shared" si="398"/>
        <v>10500</v>
      </c>
      <c r="I234" s="71">
        <f t="shared" si="398"/>
        <v>1393.5894883535734</v>
      </c>
      <c r="J234" s="71">
        <f t="shared" ref="J234:K234" si="399">SUM(J235:J237)</f>
        <v>10500</v>
      </c>
      <c r="K234" s="71">
        <f t="shared" si="399"/>
        <v>1393.5894883535734</v>
      </c>
    </row>
    <row r="235" spans="1:12" s="1" customFormat="1" ht="15" customHeight="1" x14ac:dyDescent="0.25">
      <c r="A235" s="88" t="s">
        <v>41</v>
      </c>
      <c r="B235" s="11" t="s">
        <v>93</v>
      </c>
      <c r="C235" s="89" t="s">
        <v>495</v>
      </c>
      <c r="D235" s="17">
        <v>15000</v>
      </c>
      <c r="E235" s="17">
        <f t="shared" ref="E235:G237" si="400">SUM(D235)/7.5345</f>
        <v>1990.8421262193906</v>
      </c>
      <c r="F235" s="87">
        <v>5000</v>
      </c>
      <c r="G235" s="87">
        <f t="shared" si="400"/>
        <v>663.61404207313024</v>
      </c>
      <c r="H235" s="87">
        <v>5000</v>
      </c>
      <c r="I235" s="87">
        <f t="shared" ref="I235" si="401">SUM(H235)/7.5345</f>
        <v>663.61404207313024</v>
      </c>
      <c r="J235" s="87">
        <v>5000</v>
      </c>
      <c r="K235" s="87">
        <f t="shared" ref="K235" si="402">SUM(J235)/7.5345</f>
        <v>663.61404207313024</v>
      </c>
    </row>
    <row r="236" spans="1:12" s="1" customFormat="1" ht="15" customHeight="1" x14ac:dyDescent="0.25">
      <c r="A236" s="88" t="s">
        <v>41</v>
      </c>
      <c r="B236" s="11" t="s">
        <v>94</v>
      </c>
      <c r="C236" s="89" t="s">
        <v>496</v>
      </c>
      <c r="D236" s="17">
        <v>4000</v>
      </c>
      <c r="E236" s="17">
        <f t="shared" si="400"/>
        <v>530.89123365850423</v>
      </c>
      <c r="F236" s="87">
        <v>4000</v>
      </c>
      <c r="G236" s="87">
        <f t="shared" si="400"/>
        <v>530.89123365850423</v>
      </c>
      <c r="H236" s="87">
        <v>4000</v>
      </c>
      <c r="I236" s="87">
        <f t="shared" ref="I236" si="403">SUM(H236)/7.5345</f>
        <v>530.89123365850423</v>
      </c>
      <c r="J236" s="87">
        <v>4000</v>
      </c>
      <c r="K236" s="87">
        <f t="shared" ref="K236" si="404">SUM(J236)/7.5345</f>
        <v>530.89123365850423</v>
      </c>
    </row>
    <row r="237" spans="1:12" s="1" customFormat="1" ht="15" customHeight="1" x14ac:dyDescent="0.25">
      <c r="A237" s="88" t="s">
        <v>41</v>
      </c>
      <c r="B237" s="11" t="s">
        <v>337</v>
      </c>
      <c r="C237" s="89" t="s">
        <v>497</v>
      </c>
      <c r="D237" s="17">
        <v>2000</v>
      </c>
      <c r="E237" s="17">
        <f t="shared" si="400"/>
        <v>265.44561682925212</v>
      </c>
      <c r="F237" s="87">
        <v>1500</v>
      </c>
      <c r="G237" s="87">
        <f t="shared" si="400"/>
        <v>199.08421262193906</v>
      </c>
      <c r="H237" s="87">
        <v>1500</v>
      </c>
      <c r="I237" s="87">
        <f t="shared" ref="I237" si="405">SUM(H237)/7.5345</f>
        <v>199.08421262193906</v>
      </c>
      <c r="J237" s="87">
        <v>1500</v>
      </c>
      <c r="K237" s="87">
        <f t="shared" ref="K237" si="406">SUM(J237)/7.5345</f>
        <v>199.08421262193906</v>
      </c>
    </row>
    <row r="238" spans="1:12" s="1" customFormat="1" ht="13.5" customHeight="1" x14ac:dyDescent="0.25">
      <c r="A238" s="8" t="s">
        <v>34</v>
      </c>
      <c r="B238" s="9" t="s">
        <v>95</v>
      </c>
      <c r="C238" s="81" t="s">
        <v>355</v>
      </c>
      <c r="D238" s="46">
        <f t="shared" ref="D238" si="407">SUM(D239:D242)</f>
        <v>42000</v>
      </c>
      <c r="E238" s="46">
        <f t="shared" ref="E238:G238" si="408">SUM(E239:E242)</f>
        <v>5574.3579534142937</v>
      </c>
      <c r="F238" s="71">
        <f t="shared" ref="F238:I238" si="409">SUM(F239:F242)</f>
        <v>46000</v>
      </c>
      <c r="G238" s="71">
        <f t="shared" si="408"/>
        <v>6105.2491870727981</v>
      </c>
      <c r="H238" s="71">
        <f t="shared" si="409"/>
        <v>46000</v>
      </c>
      <c r="I238" s="71">
        <f t="shared" si="409"/>
        <v>6105.2491870727981</v>
      </c>
      <c r="J238" s="71">
        <f t="shared" ref="J238:K238" si="410">SUM(J239:J242)</f>
        <v>46000</v>
      </c>
      <c r="K238" s="71">
        <f t="shared" si="410"/>
        <v>6105.2491870727981</v>
      </c>
    </row>
    <row r="239" spans="1:12" s="1" customFormat="1" ht="15" customHeight="1" x14ac:dyDescent="0.25">
      <c r="A239" s="88" t="s">
        <v>41</v>
      </c>
      <c r="B239" s="11" t="s">
        <v>96</v>
      </c>
      <c r="C239" s="89" t="s">
        <v>498</v>
      </c>
      <c r="D239" s="17">
        <v>20000</v>
      </c>
      <c r="E239" s="17">
        <f t="shared" ref="E239:G242" si="411">SUM(D239)/7.5345</f>
        <v>2654.4561682925209</v>
      </c>
      <c r="F239" s="87">
        <v>20000</v>
      </c>
      <c r="G239" s="87">
        <f t="shared" si="411"/>
        <v>2654.4561682925209</v>
      </c>
      <c r="H239" s="87">
        <v>20000</v>
      </c>
      <c r="I239" s="87">
        <f t="shared" ref="I239" si="412">SUM(H239)/7.5345</f>
        <v>2654.4561682925209</v>
      </c>
      <c r="J239" s="87">
        <v>20000</v>
      </c>
      <c r="K239" s="87">
        <f t="shared" ref="K239" si="413">SUM(J239)/7.5345</f>
        <v>2654.4561682925209</v>
      </c>
    </row>
    <row r="240" spans="1:12" s="1" customFormat="1" ht="15" customHeight="1" x14ac:dyDescent="0.25">
      <c r="A240" s="88" t="s">
        <v>41</v>
      </c>
      <c r="B240" s="11" t="s">
        <v>97</v>
      </c>
      <c r="C240" s="89" t="s">
        <v>499</v>
      </c>
      <c r="D240" s="17">
        <v>5000</v>
      </c>
      <c r="E240" s="17">
        <f t="shared" si="411"/>
        <v>663.61404207313024</v>
      </c>
      <c r="F240" s="87">
        <v>5000</v>
      </c>
      <c r="G240" s="87">
        <f t="shared" si="411"/>
        <v>663.61404207313024</v>
      </c>
      <c r="H240" s="87">
        <v>5000</v>
      </c>
      <c r="I240" s="87">
        <f t="shared" ref="I240" si="414">SUM(H240)/7.5345</f>
        <v>663.61404207313024</v>
      </c>
      <c r="J240" s="87">
        <v>5000</v>
      </c>
      <c r="K240" s="87">
        <f t="shared" ref="K240" si="415">SUM(J240)/7.5345</f>
        <v>663.61404207313024</v>
      </c>
    </row>
    <row r="241" spans="1:11" s="1" customFormat="1" ht="15" customHeight="1" x14ac:dyDescent="0.25">
      <c r="A241" s="88" t="s">
        <v>41</v>
      </c>
      <c r="B241" s="11" t="s">
        <v>98</v>
      </c>
      <c r="C241" s="89" t="s">
        <v>500</v>
      </c>
      <c r="D241" s="17">
        <v>1000</v>
      </c>
      <c r="E241" s="17">
        <f t="shared" si="411"/>
        <v>132.72280841462606</v>
      </c>
      <c r="F241" s="87">
        <v>1000</v>
      </c>
      <c r="G241" s="87">
        <f t="shared" si="411"/>
        <v>132.72280841462606</v>
      </c>
      <c r="H241" s="87">
        <v>1000</v>
      </c>
      <c r="I241" s="87">
        <f t="shared" ref="I241" si="416">SUM(H241)/7.5345</f>
        <v>132.72280841462606</v>
      </c>
      <c r="J241" s="87">
        <v>1000</v>
      </c>
      <c r="K241" s="87">
        <f t="shared" ref="K241" si="417">SUM(J241)/7.5345</f>
        <v>132.72280841462606</v>
      </c>
    </row>
    <row r="242" spans="1:11" s="1" customFormat="1" ht="15" customHeight="1" x14ac:dyDescent="0.25">
      <c r="A242" s="88" t="s">
        <v>41</v>
      </c>
      <c r="B242" s="11" t="s">
        <v>99</v>
      </c>
      <c r="C242" s="89" t="s">
        <v>501</v>
      </c>
      <c r="D242" s="17">
        <v>16000</v>
      </c>
      <c r="E242" s="17">
        <f t="shared" si="411"/>
        <v>2123.5649346340169</v>
      </c>
      <c r="F242" s="87">
        <v>20000</v>
      </c>
      <c r="G242" s="87">
        <f t="shared" si="411"/>
        <v>2654.4561682925209</v>
      </c>
      <c r="H242" s="87">
        <v>20000</v>
      </c>
      <c r="I242" s="87">
        <f t="shared" ref="I242" si="418">SUM(H242)/7.5345</f>
        <v>2654.4561682925209</v>
      </c>
      <c r="J242" s="87">
        <v>20000</v>
      </c>
      <c r="K242" s="87">
        <f t="shared" ref="K242" si="419">SUM(J242)/7.5345</f>
        <v>2654.4561682925209</v>
      </c>
    </row>
    <row r="243" spans="1:11" s="1" customFormat="1" ht="18" customHeight="1" x14ac:dyDescent="0.25">
      <c r="A243" s="8" t="s">
        <v>34</v>
      </c>
      <c r="B243" s="9" t="s">
        <v>100</v>
      </c>
      <c r="C243" s="81" t="s">
        <v>355</v>
      </c>
      <c r="D243" s="46">
        <f t="shared" ref="D243:K243" si="420">SUM(D244)</f>
        <v>100000</v>
      </c>
      <c r="E243" s="46">
        <f t="shared" si="420"/>
        <v>13272.280841462605</v>
      </c>
      <c r="F243" s="71">
        <f t="shared" si="420"/>
        <v>100000</v>
      </c>
      <c r="G243" s="71">
        <f t="shared" si="420"/>
        <v>13272.280841462605</v>
      </c>
      <c r="H243" s="71">
        <f t="shared" si="420"/>
        <v>100000</v>
      </c>
      <c r="I243" s="71">
        <f t="shared" si="420"/>
        <v>13272.280841462605</v>
      </c>
      <c r="J243" s="71">
        <f t="shared" si="420"/>
        <v>100000</v>
      </c>
      <c r="K243" s="71">
        <f t="shared" si="420"/>
        <v>13272.280841462605</v>
      </c>
    </row>
    <row r="244" spans="1:11" s="1" customFormat="1" ht="16.5" customHeight="1" x14ac:dyDescent="0.25">
      <c r="A244" s="88" t="s">
        <v>41</v>
      </c>
      <c r="B244" s="11" t="s">
        <v>101</v>
      </c>
      <c r="C244" s="89" t="s">
        <v>502</v>
      </c>
      <c r="D244" s="17">
        <v>100000</v>
      </c>
      <c r="E244" s="17">
        <f>SUM(D244)/7.5345</f>
        <v>13272.280841462605</v>
      </c>
      <c r="F244" s="87">
        <v>100000</v>
      </c>
      <c r="G244" s="87">
        <f>SUM(F244)/7.5345</f>
        <v>13272.280841462605</v>
      </c>
      <c r="H244" s="87">
        <v>100000</v>
      </c>
      <c r="I244" s="87">
        <f>SUM(H244)/7.5345</f>
        <v>13272.280841462605</v>
      </c>
      <c r="J244" s="87">
        <v>100000</v>
      </c>
      <c r="K244" s="87">
        <f>SUM(J244)/7.5345</f>
        <v>13272.280841462605</v>
      </c>
    </row>
    <row r="245" spans="1:11" s="1" customFormat="1" ht="15" customHeight="1" x14ac:dyDescent="0.25">
      <c r="A245" s="8" t="s">
        <v>34</v>
      </c>
      <c r="B245" s="9" t="s">
        <v>102</v>
      </c>
      <c r="C245" s="81" t="s">
        <v>355</v>
      </c>
      <c r="D245" s="16">
        <f t="shared" ref="D245" si="421">SUM(D246:D247)</f>
        <v>80000</v>
      </c>
      <c r="E245" s="16">
        <f t="shared" ref="E245:G245" si="422">SUM(E246:E247)</f>
        <v>10617.824673170084</v>
      </c>
      <c r="F245" s="69">
        <f t="shared" ref="F245:I245" si="423">SUM(F246:F247)</f>
        <v>60000</v>
      </c>
      <c r="G245" s="69">
        <f t="shared" si="422"/>
        <v>7963.3685048775624</v>
      </c>
      <c r="H245" s="69">
        <f t="shared" si="423"/>
        <v>75000</v>
      </c>
      <c r="I245" s="69">
        <f t="shared" si="423"/>
        <v>9954.2106310969539</v>
      </c>
      <c r="J245" s="69">
        <f t="shared" ref="J245:K245" si="424">SUM(J246:J247)</f>
        <v>80000</v>
      </c>
      <c r="K245" s="69">
        <f t="shared" si="424"/>
        <v>10617.824673170084</v>
      </c>
    </row>
    <row r="246" spans="1:11" s="1" customFormat="1" ht="15" customHeight="1" x14ac:dyDescent="0.25">
      <c r="A246" s="88" t="s">
        <v>103</v>
      </c>
      <c r="B246" s="11" t="s">
        <v>104</v>
      </c>
      <c r="C246" s="89" t="s">
        <v>503</v>
      </c>
      <c r="D246" s="17">
        <v>25000</v>
      </c>
      <c r="E246" s="17">
        <f t="shared" ref="E246:G247" si="425">SUM(D246)/7.5345</f>
        <v>3318.0702103656513</v>
      </c>
      <c r="F246" s="87">
        <v>30000</v>
      </c>
      <c r="G246" s="87">
        <f t="shared" si="425"/>
        <v>3981.6842524387812</v>
      </c>
      <c r="H246" s="87">
        <v>35000</v>
      </c>
      <c r="I246" s="87">
        <f t="shared" ref="I246" si="426">SUM(H246)/7.5345</f>
        <v>4645.298294511912</v>
      </c>
      <c r="J246" s="87">
        <v>40000</v>
      </c>
      <c r="K246" s="87">
        <f t="shared" ref="K246" si="427">SUM(J246)/7.5345</f>
        <v>5308.9123365850419</v>
      </c>
    </row>
    <row r="247" spans="1:11" s="1" customFormat="1" ht="15" customHeight="1" x14ac:dyDescent="0.25">
      <c r="A247" s="88" t="s">
        <v>41</v>
      </c>
      <c r="B247" s="11" t="s">
        <v>319</v>
      </c>
      <c r="C247" s="89" t="s">
        <v>504</v>
      </c>
      <c r="D247" s="17">
        <v>55000</v>
      </c>
      <c r="E247" s="17">
        <f t="shared" si="425"/>
        <v>7299.7544628044325</v>
      </c>
      <c r="F247" s="87">
        <v>30000</v>
      </c>
      <c r="G247" s="87">
        <f t="shared" si="425"/>
        <v>3981.6842524387812</v>
      </c>
      <c r="H247" s="87">
        <v>40000</v>
      </c>
      <c r="I247" s="87">
        <f t="shared" ref="I247" si="428">SUM(H247)/7.5345</f>
        <v>5308.9123365850419</v>
      </c>
      <c r="J247" s="87">
        <v>40000</v>
      </c>
      <c r="K247" s="87">
        <f t="shared" ref="K247" si="429">SUM(J247)/7.5345</f>
        <v>5308.9123365850419</v>
      </c>
    </row>
    <row r="248" spans="1:11" s="1" customFormat="1" ht="24.75" customHeight="1" x14ac:dyDescent="0.25">
      <c r="A248" s="8" t="s">
        <v>34</v>
      </c>
      <c r="B248" s="9" t="s">
        <v>326</v>
      </c>
      <c r="C248" s="81" t="s">
        <v>355</v>
      </c>
      <c r="D248" s="46">
        <f t="shared" ref="D248" si="430">SUM(D249:D255)</f>
        <v>135000</v>
      </c>
      <c r="E248" s="46">
        <f t="shared" ref="E248:G248" si="431">SUM(E249:E255)</f>
        <v>17917.57913597452</v>
      </c>
      <c r="F248" s="71">
        <f t="shared" ref="F248:I248" si="432">SUM(F249:F255)</f>
        <v>1232700</v>
      </c>
      <c r="G248" s="71">
        <f t="shared" si="431"/>
        <v>163607.40593270952</v>
      </c>
      <c r="H248" s="71">
        <f t="shared" si="432"/>
        <v>135000</v>
      </c>
      <c r="I248" s="71">
        <f t="shared" si="432"/>
        <v>17917.57913597452</v>
      </c>
      <c r="J248" s="71">
        <f t="shared" ref="J248:K248" si="433">SUM(J249:J255)</f>
        <v>135000</v>
      </c>
      <c r="K248" s="71">
        <f t="shared" si="433"/>
        <v>17917.57913597452</v>
      </c>
    </row>
    <row r="249" spans="1:11" s="1" customFormat="1" ht="15" customHeight="1" x14ac:dyDescent="0.25">
      <c r="A249" s="88" t="s">
        <v>47</v>
      </c>
      <c r="B249" s="11" t="s">
        <v>339</v>
      </c>
      <c r="C249" s="89" t="s">
        <v>505</v>
      </c>
      <c r="D249" s="17">
        <v>100000</v>
      </c>
      <c r="E249" s="17">
        <f t="shared" ref="E249:G255" si="434">SUM(D249)/7.5345</f>
        <v>13272.280841462605</v>
      </c>
      <c r="F249" s="87">
        <v>800000</v>
      </c>
      <c r="G249" s="87">
        <f t="shared" si="434"/>
        <v>106178.24673170084</v>
      </c>
      <c r="H249" s="87">
        <v>100000</v>
      </c>
      <c r="I249" s="87">
        <f t="shared" ref="I249" si="435">SUM(H249)/7.5345</f>
        <v>13272.280841462605</v>
      </c>
      <c r="J249" s="87">
        <v>100000</v>
      </c>
      <c r="K249" s="87">
        <f t="shared" ref="K249" si="436">SUM(J249)/7.5345</f>
        <v>13272.280841462605</v>
      </c>
    </row>
    <row r="250" spans="1:11" s="1" customFormat="1" ht="15" customHeight="1" x14ac:dyDescent="0.25">
      <c r="A250" s="88" t="s">
        <v>50</v>
      </c>
      <c r="B250" s="11" t="s">
        <v>200</v>
      </c>
      <c r="C250" s="89" t="s">
        <v>506</v>
      </c>
      <c r="D250" s="17">
        <v>5000</v>
      </c>
      <c r="E250" s="17">
        <f t="shared" si="434"/>
        <v>663.61404207313024</v>
      </c>
      <c r="F250" s="87">
        <v>110000</v>
      </c>
      <c r="G250" s="87">
        <f t="shared" si="434"/>
        <v>14599.508925608865</v>
      </c>
      <c r="H250" s="87">
        <v>5000</v>
      </c>
      <c r="I250" s="87">
        <f t="shared" ref="I250" si="437">SUM(H250)/7.5345</f>
        <v>663.61404207313024</v>
      </c>
      <c r="J250" s="87">
        <v>5000</v>
      </c>
      <c r="K250" s="87">
        <f t="shared" ref="K250" si="438">SUM(J250)/7.5345</f>
        <v>663.61404207313024</v>
      </c>
    </row>
    <row r="251" spans="1:11" s="1" customFormat="1" ht="20.25" customHeight="1" x14ac:dyDescent="0.25">
      <c r="A251" s="88" t="s">
        <v>122</v>
      </c>
      <c r="B251" s="11" t="s">
        <v>347</v>
      </c>
      <c r="C251" s="89" t="s">
        <v>350</v>
      </c>
      <c r="D251" s="17">
        <v>20000</v>
      </c>
      <c r="E251" s="17">
        <f t="shared" si="434"/>
        <v>2654.4561682925209</v>
      </c>
      <c r="F251" s="87">
        <v>250000</v>
      </c>
      <c r="G251" s="87">
        <f t="shared" si="434"/>
        <v>33180.702103656513</v>
      </c>
      <c r="H251" s="87">
        <v>20000</v>
      </c>
      <c r="I251" s="87">
        <f t="shared" ref="I251" si="439">SUM(H251)/7.5345</f>
        <v>2654.4561682925209</v>
      </c>
      <c r="J251" s="87">
        <v>20000</v>
      </c>
      <c r="K251" s="87">
        <f t="shared" ref="K251" si="440">SUM(J251)/7.5345</f>
        <v>2654.4561682925209</v>
      </c>
    </row>
    <row r="252" spans="1:11" s="1" customFormat="1" ht="15" customHeight="1" x14ac:dyDescent="0.25">
      <c r="A252" s="88" t="s">
        <v>119</v>
      </c>
      <c r="B252" s="11" t="s">
        <v>510</v>
      </c>
      <c r="C252" s="89" t="s">
        <v>351</v>
      </c>
      <c r="D252" s="17">
        <v>0</v>
      </c>
      <c r="E252" s="17">
        <f t="shared" si="434"/>
        <v>0</v>
      </c>
      <c r="F252" s="87">
        <v>30000</v>
      </c>
      <c r="G252" s="87">
        <f t="shared" si="434"/>
        <v>3981.6842524387812</v>
      </c>
      <c r="H252" s="87">
        <v>0</v>
      </c>
      <c r="I252" s="87">
        <f t="shared" ref="I252" si="441">SUM(H252)/7.5345</f>
        <v>0</v>
      </c>
      <c r="J252" s="87">
        <v>0</v>
      </c>
      <c r="K252" s="87">
        <f t="shared" ref="K252" si="442">SUM(J252)/7.5345</f>
        <v>0</v>
      </c>
    </row>
    <row r="253" spans="1:11" s="1" customFormat="1" ht="15" customHeight="1" x14ac:dyDescent="0.25">
      <c r="A253" s="88"/>
      <c r="B253" s="11" t="s">
        <v>348</v>
      </c>
      <c r="C253" s="89" t="s">
        <v>352</v>
      </c>
      <c r="D253" s="17">
        <v>0</v>
      </c>
      <c r="E253" s="17">
        <f t="shared" si="434"/>
        <v>0</v>
      </c>
      <c r="F253" s="87">
        <v>0</v>
      </c>
      <c r="G253" s="87">
        <f t="shared" si="434"/>
        <v>0</v>
      </c>
      <c r="H253" s="87">
        <v>0</v>
      </c>
      <c r="I253" s="87">
        <f t="shared" ref="I253" si="443">SUM(H253)/7.5345</f>
        <v>0</v>
      </c>
      <c r="J253" s="87">
        <v>0</v>
      </c>
      <c r="K253" s="87">
        <f t="shared" ref="K253" si="444">SUM(J253)/7.5345</f>
        <v>0</v>
      </c>
    </row>
    <row r="254" spans="1:11" s="1" customFormat="1" ht="18.75" customHeight="1" x14ac:dyDescent="0.25">
      <c r="A254" s="88" t="s">
        <v>160</v>
      </c>
      <c r="B254" s="11" t="s">
        <v>349</v>
      </c>
      <c r="C254" s="89" t="s">
        <v>353</v>
      </c>
      <c r="D254" s="17">
        <v>5000</v>
      </c>
      <c r="E254" s="17">
        <f t="shared" si="434"/>
        <v>663.61404207313024</v>
      </c>
      <c r="F254" s="87">
        <v>12700</v>
      </c>
      <c r="G254" s="87">
        <f t="shared" si="434"/>
        <v>1685.5796668657508</v>
      </c>
      <c r="H254" s="87">
        <v>5000</v>
      </c>
      <c r="I254" s="87">
        <f t="shared" ref="I254" si="445">SUM(H254)/7.5345</f>
        <v>663.61404207313024</v>
      </c>
      <c r="J254" s="87">
        <v>5000</v>
      </c>
      <c r="K254" s="87">
        <f t="shared" ref="K254" si="446">SUM(J254)/7.5345</f>
        <v>663.61404207313024</v>
      </c>
    </row>
    <row r="255" spans="1:11" s="1" customFormat="1" ht="16.5" customHeight="1" x14ac:dyDescent="0.25">
      <c r="A255" s="88" t="s">
        <v>69</v>
      </c>
      <c r="B255" s="11" t="s">
        <v>577</v>
      </c>
      <c r="C255" s="89" t="s">
        <v>576</v>
      </c>
      <c r="D255" s="17">
        <v>5000</v>
      </c>
      <c r="E255" s="17">
        <f t="shared" si="434"/>
        <v>663.61404207313024</v>
      </c>
      <c r="F255" s="87">
        <v>30000</v>
      </c>
      <c r="G255" s="87">
        <f t="shared" si="434"/>
        <v>3981.6842524387812</v>
      </c>
      <c r="H255" s="87">
        <v>5000</v>
      </c>
      <c r="I255" s="87">
        <f t="shared" ref="I255" si="447">SUM(H255)/7.5345</f>
        <v>663.61404207313024</v>
      </c>
      <c r="J255" s="87">
        <v>5000</v>
      </c>
      <c r="K255" s="87">
        <f t="shared" ref="K255" si="448">SUM(J255)/7.5345</f>
        <v>663.61404207313024</v>
      </c>
    </row>
    <row r="256" spans="1:11" s="19" customFormat="1" ht="18.75" customHeight="1" x14ac:dyDescent="0.25">
      <c r="A256" s="38" t="s">
        <v>539</v>
      </c>
      <c r="B256" s="39" t="s">
        <v>540</v>
      </c>
      <c r="C256" s="82"/>
      <c r="D256" s="40">
        <f>SUM(D257+D289)</f>
        <v>576300</v>
      </c>
      <c r="E256" s="40">
        <f>SUM(E257+E289)</f>
        <v>76488.154489348992</v>
      </c>
      <c r="F256" s="77">
        <f t="shared" ref="F256:H256" si="449">SUM(F257+F289)</f>
        <v>2498500</v>
      </c>
      <c r="G256" s="77">
        <f>SUM(G257+G289)</f>
        <v>331607.93682394316</v>
      </c>
      <c r="H256" s="77">
        <f t="shared" si="449"/>
        <v>748500</v>
      </c>
      <c r="I256" s="77">
        <f>SUM(I257+I289)</f>
        <v>99343.022098347588</v>
      </c>
      <c r="J256" s="77">
        <f t="shared" ref="J256" si="450">SUM(J257+J289)</f>
        <v>748500</v>
      </c>
      <c r="K256" s="77">
        <f>SUM(K257+K289)</f>
        <v>99343.022098347588</v>
      </c>
    </row>
    <row r="257" spans="1:11" s="1" customFormat="1" ht="20.25" customHeight="1" x14ac:dyDescent="0.25">
      <c r="A257" s="6" t="s">
        <v>541</v>
      </c>
      <c r="B257" s="7" t="s">
        <v>542</v>
      </c>
      <c r="C257" s="80" t="s">
        <v>355</v>
      </c>
      <c r="D257" s="15">
        <f t="shared" ref="D257:K257" si="451">SUM(D258)</f>
        <v>576300</v>
      </c>
      <c r="E257" s="15">
        <f t="shared" si="451"/>
        <v>76488.154489348992</v>
      </c>
      <c r="F257" s="68">
        <f t="shared" si="451"/>
        <v>748500</v>
      </c>
      <c r="G257" s="68">
        <f t="shared" si="451"/>
        <v>99343.022098347588</v>
      </c>
      <c r="H257" s="68">
        <f t="shared" si="451"/>
        <v>748500</v>
      </c>
      <c r="I257" s="68">
        <f t="shared" si="451"/>
        <v>99343.022098347588</v>
      </c>
      <c r="J257" s="68">
        <f t="shared" si="451"/>
        <v>748500</v>
      </c>
      <c r="K257" s="68">
        <f t="shared" si="451"/>
        <v>99343.022098347588</v>
      </c>
    </row>
    <row r="258" spans="1:11" s="1" customFormat="1" ht="23.25" customHeight="1" x14ac:dyDescent="0.25">
      <c r="A258" s="8" t="s">
        <v>34</v>
      </c>
      <c r="B258" s="9" t="s">
        <v>543</v>
      </c>
      <c r="C258" s="81" t="s">
        <v>355</v>
      </c>
      <c r="D258" s="16">
        <f>SUM(D259:D288)</f>
        <v>576300</v>
      </c>
      <c r="E258" s="16">
        <f>SUM(E259:E288)</f>
        <v>76488.154489348992</v>
      </c>
      <c r="F258" s="69">
        <f t="shared" ref="F258:H258" si="452">SUM(F259:F288)</f>
        <v>748500</v>
      </c>
      <c r="G258" s="69">
        <f>SUM(G259:G288)</f>
        <v>99343.022098347588</v>
      </c>
      <c r="H258" s="69">
        <f t="shared" si="452"/>
        <v>748500</v>
      </c>
      <c r="I258" s="69">
        <f>SUM(I259:I288)</f>
        <v>99343.022098347588</v>
      </c>
      <c r="J258" s="69">
        <f t="shared" ref="J258" si="453">SUM(J259:J288)</f>
        <v>748500</v>
      </c>
      <c r="K258" s="69">
        <f>SUM(K259:K288)</f>
        <v>99343.022098347588</v>
      </c>
    </row>
    <row r="259" spans="1:11" s="1" customFormat="1" ht="15" customHeight="1" x14ac:dyDescent="0.25">
      <c r="A259" s="88" t="s">
        <v>47</v>
      </c>
      <c r="B259" s="11" t="s">
        <v>48</v>
      </c>
      <c r="C259" s="89" t="s">
        <v>472</v>
      </c>
      <c r="D259" s="17">
        <v>200000</v>
      </c>
      <c r="E259" s="17">
        <f t="shared" ref="E259:G288" si="454">SUM(D259)/7.5345</f>
        <v>26544.56168292521</v>
      </c>
      <c r="F259" s="87">
        <v>350000</v>
      </c>
      <c r="G259" s="87">
        <f t="shared" si="454"/>
        <v>46452.982945119118</v>
      </c>
      <c r="H259" s="87">
        <v>350000</v>
      </c>
      <c r="I259" s="87">
        <f t="shared" ref="I259" si="455">SUM(H259)/7.5345</f>
        <v>46452.982945119118</v>
      </c>
      <c r="J259" s="87">
        <v>350000</v>
      </c>
      <c r="K259" s="87">
        <f t="shared" ref="K259" si="456">SUM(J259)/7.5345</f>
        <v>46452.982945119118</v>
      </c>
    </row>
    <row r="260" spans="1:11" s="1" customFormat="1" ht="15" customHeight="1" x14ac:dyDescent="0.25">
      <c r="A260" s="88" t="s">
        <v>49</v>
      </c>
      <c r="B260" s="11" t="s">
        <v>57</v>
      </c>
      <c r="C260" s="89" t="s">
        <v>473</v>
      </c>
      <c r="D260" s="17">
        <v>10000</v>
      </c>
      <c r="E260" s="17">
        <f t="shared" si="454"/>
        <v>1327.2280841462605</v>
      </c>
      <c r="F260" s="87">
        <v>10000</v>
      </c>
      <c r="G260" s="87">
        <f t="shared" si="454"/>
        <v>1327.2280841462605</v>
      </c>
      <c r="H260" s="87">
        <v>10000</v>
      </c>
      <c r="I260" s="87">
        <f t="shared" ref="I260" si="457">SUM(H260)/7.5345</f>
        <v>1327.2280841462605</v>
      </c>
      <c r="J260" s="87">
        <v>10000</v>
      </c>
      <c r="K260" s="87">
        <f t="shared" ref="K260" si="458">SUM(J260)/7.5345</f>
        <v>1327.2280841462605</v>
      </c>
    </row>
    <row r="261" spans="1:11" s="1" customFormat="1" ht="15" customHeight="1" x14ac:dyDescent="0.25">
      <c r="A261" s="88" t="s">
        <v>50</v>
      </c>
      <c r="B261" s="11" t="s">
        <v>58</v>
      </c>
      <c r="C261" s="89" t="s">
        <v>474</v>
      </c>
      <c r="D261" s="17">
        <v>40000</v>
      </c>
      <c r="E261" s="17">
        <f t="shared" si="454"/>
        <v>5308.9123365850419</v>
      </c>
      <c r="F261" s="87">
        <v>60000</v>
      </c>
      <c r="G261" s="87">
        <f t="shared" si="454"/>
        <v>7963.3685048775624</v>
      </c>
      <c r="H261" s="87">
        <v>60000</v>
      </c>
      <c r="I261" s="87">
        <f t="shared" ref="I261" si="459">SUM(H261)/7.5345</f>
        <v>7963.3685048775624</v>
      </c>
      <c r="J261" s="87">
        <v>60000</v>
      </c>
      <c r="K261" s="87">
        <f t="shared" ref="K261" si="460">SUM(J261)/7.5345</f>
        <v>7963.3685048775624</v>
      </c>
    </row>
    <row r="262" spans="1:11" s="1" customFormat="1" ht="15" customHeight="1" x14ac:dyDescent="0.25">
      <c r="A262" s="88" t="s">
        <v>53</v>
      </c>
      <c r="B262" s="11" t="s">
        <v>59</v>
      </c>
      <c r="C262" s="89" t="s">
        <v>475</v>
      </c>
      <c r="D262" s="17">
        <v>25000</v>
      </c>
      <c r="E262" s="17">
        <f t="shared" si="454"/>
        <v>3318.0702103656513</v>
      </c>
      <c r="F262" s="87">
        <v>30000</v>
      </c>
      <c r="G262" s="87">
        <f t="shared" si="454"/>
        <v>3981.6842524387812</v>
      </c>
      <c r="H262" s="87">
        <v>30000</v>
      </c>
      <c r="I262" s="87">
        <f t="shared" ref="I262" si="461">SUM(H262)/7.5345</f>
        <v>3981.6842524387812</v>
      </c>
      <c r="J262" s="87">
        <v>30000</v>
      </c>
      <c r="K262" s="87">
        <f t="shared" ref="K262" si="462">SUM(J262)/7.5345</f>
        <v>3981.6842524387812</v>
      </c>
    </row>
    <row r="263" spans="1:11" s="1" customFormat="1" ht="15" customHeight="1" x14ac:dyDescent="0.25">
      <c r="A263" s="88" t="s">
        <v>123</v>
      </c>
      <c r="B263" s="11" t="s">
        <v>60</v>
      </c>
      <c r="C263" s="89" t="s">
        <v>544</v>
      </c>
      <c r="D263" s="17">
        <v>16000</v>
      </c>
      <c r="E263" s="17">
        <f t="shared" si="454"/>
        <v>2123.5649346340169</v>
      </c>
      <c r="F263" s="87">
        <v>16000</v>
      </c>
      <c r="G263" s="87">
        <f t="shared" si="454"/>
        <v>2123.5649346340169</v>
      </c>
      <c r="H263" s="87">
        <v>16000</v>
      </c>
      <c r="I263" s="87">
        <f t="shared" ref="I263" si="463">SUM(H263)/7.5345</f>
        <v>2123.5649346340169</v>
      </c>
      <c r="J263" s="87">
        <v>16000</v>
      </c>
      <c r="K263" s="87">
        <f t="shared" ref="K263" si="464">SUM(J263)/7.5345</f>
        <v>2123.5649346340169</v>
      </c>
    </row>
    <row r="264" spans="1:11" s="1" customFormat="1" ht="15" customHeight="1" x14ac:dyDescent="0.25">
      <c r="A264" s="88" t="s">
        <v>54</v>
      </c>
      <c r="B264" s="11" t="s">
        <v>61</v>
      </c>
      <c r="C264" s="89" t="s">
        <v>476</v>
      </c>
      <c r="D264" s="17">
        <v>5000</v>
      </c>
      <c r="E264" s="17">
        <f t="shared" si="454"/>
        <v>663.61404207313024</v>
      </c>
      <c r="F264" s="87">
        <v>5000</v>
      </c>
      <c r="G264" s="87">
        <f t="shared" si="454"/>
        <v>663.61404207313024</v>
      </c>
      <c r="H264" s="87">
        <v>5000</v>
      </c>
      <c r="I264" s="87">
        <f t="shared" ref="I264" si="465">SUM(H264)/7.5345</f>
        <v>663.61404207313024</v>
      </c>
      <c r="J264" s="87">
        <v>5000</v>
      </c>
      <c r="K264" s="87">
        <f t="shared" ref="K264" si="466">SUM(J264)/7.5345</f>
        <v>663.61404207313024</v>
      </c>
    </row>
    <row r="265" spans="1:11" s="1" customFormat="1" ht="15" customHeight="1" x14ac:dyDescent="0.25">
      <c r="A265" s="88" t="s">
        <v>55</v>
      </c>
      <c r="B265" s="11" t="s">
        <v>62</v>
      </c>
      <c r="C265" s="89" t="s">
        <v>545</v>
      </c>
      <c r="D265" s="17">
        <v>2000</v>
      </c>
      <c r="E265" s="17">
        <f t="shared" si="454"/>
        <v>265.44561682925212</v>
      </c>
      <c r="F265" s="87">
        <v>2000</v>
      </c>
      <c r="G265" s="87">
        <f t="shared" si="454"/>
        <v>265.44561682925212</v>
      </c>
      <c r="H265" s="87">
        <v>2000</v>
      </c>
      <c r="I265" s="87">
        <f t="shared" ref="I265" si="467">SUM(H265)/7.5345</f>
        <v>265.44561682925212</v>
      </c>
      <c r="J265" s="87">
        <v>2000</v>
      </c>
      <c r="K265" s="87">
        <f t="shared" ref="K265" si="468">SUM(J265)/7.5345</f>
        <v>265.44561682925212</v>
      </c>
    </row>
    <row r="266" spans="1:11" s="1" customFormat="1" ht="15" customHeight="1" x14ac:dyDescent="0.25">
      <c r="A266" s="88" t="s">
        <v>56</v>
      </c>
      <c r="B266" s="11" t="s">
        <v>63</v>
      </c>
      <c r="C266" s="89" t="s">
        <v>477</v>
      </c>
      <c r="D266" s="17">
        <v>3000</v>
      </c>
      <c r="E266" s="17">
        <f t="shared" si="454"/>
        <v>398.16842524387812</v>
      </c>
      <c r="F266" s="87">
        <v>3000</v>
      </c>
      <c r="G266" s="87">
        <f t="shared" si="454"/>
        <v>398.16842524387812</v>
      </c>
      <c r="H266" s="87">
        <v>3000</v>
      </c>
      <c r="I266" s="87">
        <f t="shared" ref="I266" si="469">SUM(H266)/7.5345</f>
        <v>398.16842524387812</v>
      </c>
      <c r="J266" s="87">
        <v>3000</v>
      </c>
      <c r="K266" s="87">
        <f t="shared" ref="K266" si="470">SUM(J266)/7.5345</f>
        <v>398.16842524387812</v>
      </c>
    </row>
    <row r="267" spans="1:11" s="1" customFormat="1" ht="15" customHeight="1" x14ac:dyDescent="0.25">
      <c r="A267" s="88" t="s">
        <v>65</v>
      </c>
      <c r="B267" s="11" t="s">
        <v>73</v>
      </c>
      <c r="C267" s="89" t="s">
        <v>478</v>
      </c>
      <c r="D267" s="17">
        <v>120000</v>
      </c>
      <c r="E267" s="17">
        <f t="shared" si="454"/>
        <v>15926.737009755125</v>
      </c>
      <c r="F267" s="87">
        <v>150000</v>
      </c>
      <c r="G267" s="87">
        <f t="shared" si="454"/>
        <v>19908.421262193908</v>
      </c>
      <c r="H267" s="87">
        <v>150000</v>
      </c>
      <c r="I267" s="87">
        <f t="shared" ref="I267" si="471">SUM(H267)/7.5345</f>
        <v>19908.421262193908</v>
      </c>
      <c r="J267" s="87">
        <v>150000</v>
      </c>
      <c r="K267" s="87">
        <f t="shared" ref="K267" si="472">SUM(J267)/7.5345</f>
        <v>19908.421262193908</v>
      </c>
    </row>
    <row r="268" spans="1:11" s="1" customFormat="1" ht="15" customHeight="1" x14ac:dyDescent="0.25">
      <c r="A268" s="88" t="s">
        <v>66</v>
      </c>
      <c r="B268" s="11" t="s">
        <v>7</v>
      </c>
      <c r="C268" s="89" t="s">
        <v>479</v>
      </c>
      <c r="D268" s="17">
        <v>10000</v>
      </c>
      <c r="E268" s="17">
        <f t="shared" si="454"/>
        <v>1327.2280841462605</v>
      </c>
      <c r="F268" s="87">
        <v>10000</v>
      </c>
      <c r="G268" s="87">
        <f t="shared" si="454"/>
        <v>1327.2280841462605</v>
      </c>
      <c r="H268" s="87">
        <v>10000</v>
      </c>
      <c r="I268" s="87">
        <f t="shared" ref="I268" si="473">SUM(H268)/7.5345</f>
        <v>1327.2280841462605</v>
      </c>
      <c r="J268" s="87">
        <v>10000</v>
      </c>
      <c r="K268" s="87">
        <f t="shared" ref="K268" si="474">SUM(J268)/7.5345</f>
        <v>1327.2280841462605</v>
      </c>
    </row>
    <row r="269" spans="1:11" s="1" customFormat="1" ht="15" customHeight="1" x14ac:dyDescent="0.25">
      <c r="A269" s="88" t="s">
        <v>67</v>
      </c>
      <c r="B269" s="11" t="s">
        <v>74</v>
      </c>
      <c r="C269" s="89" t="s">
        <v>480</v>
      </c>
      <c r="D269" s="17">
        <v>5000</v>
      </c>
      <c r="E269" s="17">
        <f t="shared" si="454"/>
        <v>663.61404207313024</v>
      </c>
      <c r="F269" s="87">
        <v>5000</v>
      </c>
      <c r="G269" s="87">
        <f t="shared" si="454"/>
        <v>663.61404207313024</v>
      </c>
      <c r="H269" s="87">
        <v>5000</v>
      </c>
      <c r="I269" s="87">
        <f t="shared" ref="I269" si="475">SUM(H269)/7.5345</f>
        <v>663.61404207313024</v>
      </c>
      <c r="J269" s="87">
        <v>5000</v>
      </c>
      <c r="K269" s="87">
        <f t="shared" ref="K269" si="476">SUM(J269)/7.5345</f>
        <v>663.61404207313024</v>
      </c>
    </row>
    <row r="270" spans="1:11" s="1" customFormat="1" ht="15" customHeight="1" x14ac:dyDescent="0.25">
      <c r="A270" s="88" t="s">
        <v>68</v>
      </c>
      <c r="B270" s="11" t="s">
        <v>75</v>
      </c>
      <c r="C270" s="89" t="s">
        <v>481</v>
      </c>
      <c r="D270" s="17">
        <v>0</v>
      </c>
      <c r="E270" s="17">
        <f t="shared" si="454"/>
        <v>0</v>
      </c>
      <c r="F270" s="87">
        <v>0</v>
      </c>
      <c r="G270" s="87">
        <f t="shared" si="454"/>
        <v>0</v>
      </c>
      <c r="H270" s="87">
        <v>0</v>
      </c>
      <c r="I270" s="87">
        <f t="shared" ref="I270" si="477">SUM(H270)/7.5345</f>
        <v>0</v>
      </c>
      <c r="J270" s="87">
        <v>0</v>
      </c>
      <c r="K270" s="87">
        <f t="shared" ref="K270" si="478">SUM(J270)/7.5345</f>
        <v>0</v>
      </c>
    </row>
    <row r="271" spans="1:11" s="1" customFormat="1" ht="15" customHeight="1" x14ac:dyDescent="0.25">
      <c r="A271" s="88" t="s">
        <v>69</v>
      </c>
      <c r="B271" s="11" t="s">
        <v>76</v>
      </c>
      <c r="C271" s="89" t="s">
        <v>482</v>
      </c>
      <c r="D271" s="17">
        <v>6000</v>
      </c>
      <c r="E271" s="17">
        <f t="shared" si="454"/>
        <v>796.33685048775624</v>
      </c>
      <c r="F271" s="87">
        <v>6000</v>
      </c>
      <c r="G271" s="87">
        <f t="shared" si="454"/>
        <v>796.33685048775624</v>
      </c>
      <c r="H271" s="87">
        <v>6000</v>
      </c>
      <c r="I271" s="87">
        <f t="shared" ref="I271" si="479">SUM(H271)/7.5345</f>
        <v>796.33685048775624</v>
      </c>
      <c r="J271" s="87">
        <v>6000</v>
      </c>
      <c r="K271" s="87">
        <f t="shared" ref="K271" si="480">SUM(J271)/7.5345</f>
        <v>796.33685048775624</v>
      </c>
    </row>
    <row r="272" spans="1:11" s="1" customFormat="1" ht="15" customHeight="1" x14ac:dyDescent="0.25">
      <c r="A272" s="88" t="s">
        <v>70</v>
      </c>
      <c r="B272" s="11" t="s">
        <v>77</v>
      </c>
      <c r="C272" s="89" t="s">
        <v>483</v>
      </c>
      <c r="D272" s="17">
        <v>10000</v>
      </c>
      <c r="E272" s="17">
        <f t="shared" si="454"/>
        <v>1327.2280841462605</v>
      </c>
      <c r="F272" s="87">
        <v>10000</v>
      </c>
      <c r="G272" s="87">
        <f t="shared" si="454"/>
        <v>1327.2280841462605</v>
      </c>
      <c r="H272" s="87">
        <v>10000</v>
      </c>
      <c r="I272" s="87">
        <f t="shared" ref="I272" si="481">SUM(H272)/7.5345</f>
        <v>1327.2280841462605</v>
      </c>
      <c r="J272" s="87">
        <v>10000</v>
      </c>
      <c r="K272" s="87">
        <f t="shared" ref="K272" si="482">SUM(J272)/7.5345</f>
        <v>1327.2280841462605</v>
      </c>
    </row>
    <row r="273" spans="1:11" s="1" customFormat="1" ht="15" customHeight="1" x14ac:dyDescent="0.25">
      <c r="A273" s="88" t="s">
        <v>71</v>
      </c>
      <c r="B273" s="11" t="s">
        <v>78</v>
      </c>
      <c r="C273" s="89" t="s">
        <v>484</v>
      </c>
      <c r="D273" s="17">
        <v>2500</v>
      </c>
      <c r="E273" s="17">
        <f t="shared" si="454"/>
        <v>331.80702103656512</v>
      </c>
      <c r="F273" s="87">
        <v>2500</v>
      </c>
      <c r="G273" s="87">
        <f t="shared" si="454"/>
        <v>331.80702103656512</v>
      </c>
      <c r="H273" s="87">
        <v>2500</v>
      </c>
      <c r="I273" s="87">
        <f t="shared" ref="I273" si="483">SUM(H273)/7.5345</f>
        <v>331.80702103656512</v>
      </c>
      <c r="J273" s="87">
        <v>2500</v>
      </c>
      <c r="K273" s="87">
        <f t="shared" ref="K273" si="484">SUM(J273)/7.5345</f>
        <v>331.80702103656512</v>
      </c>
    </row>
    <row r="274" spans="1:11" s="1" customFormat="1" ht="15" customHeight="1" x14ac:dyDescent="0.25">
      <c r="A274" s="88" t="s">
        <v>72</v>
      </c>
      <c r="B274" s="11" t="s">
        <v>249</v>
      </c>
      <c r="C274" s="89" t="s">
        <v>485</v>
      </c>
      <c r="D274" s="17">
        <v>0</v>
      </c>
      <c r="E274" s="17">
        <f t="shared" si="454"/>
        <v>0</v>
      </c>
      <c r="F274" s="87">
        <v>0</v>
      </c>
      <c r="G274" s="87">
        <f t="shared" si="454"/>
        <v>0</v>
      </c>
      <c r="H274" s="87">
        <v>0</v>
      </c>
      <c r="I274" s="87">
        <f t="shared" ref="I274" si="485">SUM(H274)/7.5345</f>
        <v>0</v>
      </c>
      <c r="J274" s="87">
        <v>0</v>
      </c>
      <c r="K274" s="87">
        <f t="shared" ref="K274" si="486">SUM(J274)/7.5345</f>
        <v>0</v>
      </c>
    </row>
    <row r="275" spans="1:11" s="1" customFormat="1" ht="15" customHeight="1" x14ac:dyDescent="0.25">
      <c r="A275" s="88" t="s">
        <v>118</v>
      </c>
      <c r="B275" s="11" t="s">
        <v>257</v>
      </c>
      <c r="C275" s="89" t="s">
        <v>486</v>
      </c>
      <c r="D275" s="17">
        <v>0</v>
      </c>
      <c r="E275" s="17">
        <f t="shared" si="454"/>
        <v>0</v>
      </c>
      <c r="F275" s="87">
        <v>0</v>
      </c>
      <c r="G275" s="87">
        <f t="shared" si="454"/>
        <v>0</v>
      </c>
      <c r="H275" s="87">
        <v>0</v>
      </c>
      <c r="I275" s="87">
        <f t="shared" ref="I275" si="487">SUM(H275)/7.5345</f>
        <v>0</v>
      </c>
      <c r="J275" s="87">
        <v>0</v>
      </c>
      <c r="K275" s="87">
        <f t="shared" ref="K275" si="488">SUM(J275)/7.5345</f>
        <v>0</v>
      </c>
    </row>
    <row r="276" spans="1:11" s="1" customFormat="1" ht="21.75" customHeight="1" x14ac:dyDescent="0.25">
      <c r="A276" s="88" t="s">
        <v>119</v>
      </c>
      <c r="B276" s="11" t="s">
        <v>121</v>
      </c>
      <c r="C276" s="89" t="s">
        <v>546</v>
      </c>
      <c r="D276" s="17">
        <v>1000</v>
      </c>
      <c r="E276" s="17">
        <f t="shared" si="454"/>
        <v>132.72280841462606</v>
      </c>
      <c r="F276" s="87">
        <v>1000</v>
      </c>
      <c r="G276" s="87">
        <f t="shared" si="454"/>
        <v>132.72280841462606</v>
      </c>
      <c r="H276" s="87">
        <v>1000</v>
      </c>
      <c r="I276" s="87">
        <f t="shared" ref="I276" si="489">SUM(H276)/7.5345</f>
        <v>132.72280841462606</v>
      </c>
      <c r="J276" s="87">
        <v>1000</v>
      </c>
      <c r="K276" s="87">
        <f t="shared" ref="K276" si="490">SUM(J276)/7.5345</f>
        <v>132.72280841462606</v>
      </c>
    </row>
    <row r="277" spans="1:11" s="1" customFormat="1" ht="25.5" customHeight="1" x14ac:dyDescent="0.25">
      <c r="A277" s="88" t="s">
        <v>136</v>
      </c>
      <c r="B277" s="11" t="s">
        <v>547</v>
      </c>
      <c r="C277" s="89" t="s">
        <v>548</v>
      </c>
      <c r="D277" s="17">
        <v>21000</v>
      </c>
      <c r="E277" s="17">
        <f t="shared" si="454"/>
        <v>2787.1789767071468</v>
      </c>
      <c r="F277" s="87">
        <v>2000</v>
      </c>
      <c r="G277" s="87">
        <f t="shared" si="454"/>
        <v>265.44561682925212</v>
      </c>
      <c r="H277" s="87">
        <v>2000</v>
      </c>
      <c r="I277" s="87">
        <f t="shared" ref="I277" si="491">SUM(H277)/7.5345</f>
        <v>265.44561682925212</v>
      </c>
      <c r="J277" s="87">
        <v>2000</v>
      </c>
      <c r="K277" s="87">
        <f t="shared" ref="K277" si="492">SUM(J277)/7.5345</f>
        <v>265.44561682925212</v>
      </c>
    </row>
    <row r="278" spans="1:11" s="1" customFormat="1" ht="18.75" customHeight="1" x14ac:dyDescent="0.25">
      <c r="A278" s="88" t="s">
        <v>148</v>
      </c>
      <c r="B278" s="11" t="s">
        <v>154</v>
      </c>
      <c r="C278" s="89" t="s">
        <v>549</v>
      </c>
      <c r="D278" s="17">
        <v>8000</v>
      </c>
      <c r="E278" s="17">
        <f t="shared" si="454"/>
        <v>1061.7824673170085</v>
      </c>
      <c r="F278" s="87">
        <v>8000</v>
      </c>
      <c r="G278" s="87">
        <f t="shared" si="454"/>
        <v>1061.7824673170085</v>
      </c>
      <c r="H278" s="87">
        <v>8000</v>
      </c>
      <c r="I278" s="87">
        <f t="shared" ref="I278" si="493">SUM(H278)/7.5345</f>
        <v>1061.7824673170085</v>
      </c>
      <c r="J278" s="87">
        <v>8000</v>
      </c>
      <c r="K278" s="87">
        <f t="shared" ref="K278" si="494">SUM(J278)/7.5345</f>
        <v>1061.7824673170085</v>
      </c>
    </row>
    <row r="279" spans="1:11" s="1" customFormat="1" ht="16.5" customHeight="1" x14ac:dyDescent="0.25">
      <c r="A279" s="88" t="s">
        <v>531</v>
      </c>
      <c r="B279" s="11" t="s">
        <v>120</v>
      </c>
      <c r="C279" s="89" t="s">
        <v>550</v>
      </c>
      <c r="D279" s="17">
        <v>0</v>
      </c>
      <c r="E279" s="17">
        <f t="shared" si="454"/>
        <v>0</v>
      </c>
      <c r="F279" s="87">
        <v>0</v>
      </c>
      <c r="G279" s="87">
        <f t="shared" si="454"/>
        <v>0</v>
      </c>
      <c r="H279" s="87">
        <v>0</v>
      </c>
      <c r="I279" s="87">
        <f t="shared" ref="I279" si="495">SUM(H279)/7.5345</f>
        <v>0</v>
      </c>
      <c r="J279" s="87">
        <v>0</v>
      </c>
      <c r="K279" s="87">
        <f t="shared" ref="K279" si="496">SUM(J279)/7.5345</f>
        <v>0</v>
      </c>
    </row>
    <row r="280" spans="1:11" s="1" customFormat="1" ht="18.75" customHeight="1" x14ac:dyDescent="0.25">
      <c r="A280" s="88" t="s">
        <v>152</v>
      </c>
      <c r="B280" s="11" t="s">
        <v>159</v>
      </c>
      <c r="C280" s="89" t="s">
        <v>552</v>
      </c>
      <c r="D280" s="17">
        <v>1800</v>
      </c>
      <c r="E280" s="17">
        <f t="shared" si="454"/>
        <v>238.90105514632688</v>
      </c>
      <c r="F280" s="87">
        <v>2000</v>
      </c>
      <c r="G280" s="87">
        <f t="shared" si="454"/>
        <v>265.44561682925212</v>
      </c>
      <c r="H280" s="87">
        <v>2000</v>
      </c>
      <c r="I280" s="87">
        <f t="shared" ref="I280" si="497">SUM(H280)/7.5345</f>
        <v>265.44561682925212</v>
      </c>
      <c r="J280" s="87">
        <v>2000</v>
      </c>
      <c r="K280" s="87">
        <f t="shared" ref="K280" si="498">SUM(J280)/7.5345</f>
        <v>265.44561682925212</v>
      </c>
    </row>
    <row r="281" spans="1:11" s="1" customFormat="1" ht="18.75" customHeight="1" x14ac:dyDescent="0.25">
      <c r="A281" s="88" t="s">
        <v>151</v>
      </c>
      <c r="B281" s="11" t="s">
        <v>551</v>
      </c>
      <c r="C281" s="89" t="s">
        <v>553</v>
      </c>
      <c r="D281" s="17">
        <v>0</v>
      </c>
      <c r="E281" s="17">
        <f t="shared" si="454"/>
        <v>0</v>
      </c>
      <c r="F281" s="87">
        <v>0</v>
      </c>
      <c r="G281" s="87">
        <f t="shared" si="454"/>
        <v>0</v>
      </c>
      <c r="H281" s="87">
        <v>0</v>
      </c>
      <c r="I281" s="87">
        <f t="shared" ref="I281" si="499">SUM(H281)/7.5345</f>
        <v>0</v>
      </c>
      <c r="J281" s="87">
        <v>0</v>
      </c>
      <c r="K281" s="87">
        <f t="shared" ref="K281" si="500">SUM(J281)/7.5345</f>
        <v>0</v>
      </c>
    </row>
    <row r="282" spans="1:11" s="1" customFormat="1" ht="18.75" customHeight="1" x14ac:dyDescent="0.25">
      <c r="A282" s="88" t="s">
        <v>516</v>
      </c>
      <c r="B282" s="11" t="s">
        <v>578</v>
      </c>
      <c r="C282" s="89" t="s">
        <v>515</v>
      </c>
      <c r="D282" s="17">
        <v>2000</v>
      </c>
      <c r="E282" s="17">
        <f t="shared" si="454"/>
        <v>265.44561682925212</v>
      </c>
      <c r="F282" s="87">
        <v>2000</v>
      </c>
      <c r="G282" s="87">
        <f t="shared" si="454"/>
        <v>265.44561682925212</v>
      </c>
      <c r="H282" s="87">
        <v>2000</v>
      </c>
      <c r="I282" s="87">
        <f t="shared" ref="I282" si="501">SUM(H282)/7.5345</f>
        <v>265.44561682925212</v>
      </c>
      <c r="J282" s="87">
        <v>2000</v>
      </c>
      <c r="K282" s="87">
        <f t="shared" ref="K282" si="502">SUM(J282)/7.5345</f>
        <v>265.44561682925212</v>
      </c>
    </row>
    <row r="283" spans="1:11" s="1" customFormat="1" ht="18.75" customHeight="1" x14ac:dyDescent="0.25">
      <c r="A283" s="88" t="s">
        <v>129</v>
      </c>
      <c r="B283" s="11" t="s">
        <v>676</v>
      </c>
      <c r="C283" s="89" t="s">
        <v>649</v>
      </c>
      <c r="D283" s="17">
        <v>7000</v>
      </c>
      <c r="E283" s="17">
        <f t="shared" si="454"/>
        <v>929.05965890238235</v>
      </c>
      <c r="F283" s="87">
        <v>7000</v>
      </c>
      <c r="G283" s="87">
        <f t="shared" si="454"/>
        <v>929.05965890238235</v>
      </c>
      <c r="H283" s="87">
        <v>7000</v>
      </c>
      <c r="I283" s="87">
        <f t="shared" ref="I283" si="503">SUM(H283)/7.5345</f>
        <v>929.05965890238235</v>
      </c>
      <c r="J283" s="87">
        <v>7000</v>
      </c>
      <c r="K283" s="87">
        <f t="shared" ref="K283" si="504">SUM(J283)/7.5345</f>
        <v>929.05965890238235</v>
      </c>
    </row>
    <row r="284" spans="1:11" s="1" customFormat="1" ht="18.75" customHeight="1" x14ac:dyDescent="0.25">
      <c r="A284" s="88" t="s">
        <v>143</v>
      </c>
      <c r="B284" s="11" t="s">
        <v>677</v>
      </c>
      <c r="C284" s="89" t="s">
        <v>652</v>
      </c>
      <c r="D284" s="17">
        <v>1000</v>
      </c>
      <c r="E284" s="17">
        <f t="shared" si="454"/>
        <v>132.72280841462606</v>
      </c>
      <c r="F284" s="87">
        <v>1000</v>
      </c>
      <c r="G284" s="87">
        <f t="shared" si="454"/>
        <v>132.72280841462606</v>
      </c>
      <c r="H284" s="87">
        <v>1000</v>
      </c>
      <c r="I284" s="87">
        <f t="shared" ref="I284" si="505">SUM(H284)/7.5345</f>
        <v>132.72280841462606</v>
      </c>
      <c r="J284" s="87">
        <v>1000</v>
      </c>
      <c r="K284" s="87">
        <f t="shared" ref="K284" si="506">SUM(J284)/7.5345</f>
        <v>132.72280841462606</v>
      </c>
    </row>
    <row r="285" spans="1:11" s="1" customFormat="1" ht="18.75" customHeight="1" x14ac:dyDescent="0.25">
      <c r="A285" s="88" t="s">
        <v>142</v>
      </c>
      <c r="B285" s="11" t="s">
        <v>146</v>
      </c>
      <c r="C285" s="89" t="s">
        <v>654</v>
      </c>
      <c r="D285" s="17">
        <v>1000</v>
      </c>
      <c r="E285" s="17">
        <f t="shared" si="454"/>
        <v>132.72280841462606</v>
      </c>
      <c r="F285" s="87">
        <v>1000</v>
      </c>
      <c r="G285" s="87">
        <f t="shared" si="454"/>
        <v>132.72280841462606</v>
      </c>
      <c r="H285" s="87">
        <v>1000</v>
      </c>
      <c r="I285" s="87">
        <f t="shared" ref="I285" si="507">SUM(H285)/7.5345</f>
        <v>132.72280841462606</v>
      </c>
      <c r="J285" s="87">
        <v>1000</v>
      </c>
      <c r="K285" s="87">
        <f t="shared" ref="K285" si="508">SUM(J285)/7.5345</f>
        <v>132.72280841462606</v>
      </c>
    </row>
    <row r="286" spans="1:11" s="1" customFormat="1" ht="18.75" customHeight="1" x14ac:dyDescent="0.25">
      <c r="A286" s="88" t="s">
        <v>125</v>
      </c>
      <c r="B286" s="11" t="s">
        <v>678</v>
      </c>
      <c r="C286" s="89" t="s">
        <v>651</v>
      </c>
      <c r="D286" s="17">
        <v>6000</v>
      </c>
      <c r="E286" s="17">
        <f t="shared" si="454"/>
        <v>796.33685048775624</v>
      </c>
      <c r="F286" s="87">
        <v>12000</v>
      </c>
      <c r="G286" s="87">
        <f t="shared" si="454"/>
        <v>1592.6737009755125</v>
      </c>
      <c r="H286" s="87">
        <v>12000</v>
      </c>
      <c r="I286" s="87">
        <f t="shared" ref="I286" si="509">SUM(H286)/7.5345</f>
        <v>1592.6737009755125</v>
      </c>
      <c r="J286" s="87">
        <v>12000</v>
      </c>
      <c r="K286" s="87">
        <f t="shared" ref="K286" si="510">SUM(J286)/7.5345</f>
        <v>1592.6737009755125</v>
      </c>
    </row>
    <row r="287" spans="1:11" s="1" customFormat="1" ht="18.75" customHeight="1" x14ac:dyDescent="0.25">
      <c r="A287" s="88" t="s">
        <v>125</v>
      </c>
      <c r="B287" s="11" t="s">
        <v>679</v>
      </c>
      <c r="C287" s="89" t="s">
        <v>656</v>
      </c>
      <c r="D287" s="17">
        <v>70000</v>
      </c>
      <c r="E287" s="17">
        <f t="shared" si="454"/>
        <v>9290.596589023824</v>
      </c>
      <c r="F287" s="87">
        <v>50000</v>
      </c>
      <c r="G287" s="87">
        <f t="shared" si="454"/>
        <v>6636.1404207313026</v>
      </c>
      <c r="H287" s="87">
        <v>50000</v>
      </c>
      <c r="I287" s="87">
        <f t="shared" ref="I287" si="511">SUM(H287)/7.5345</f>
        <v>6636.1404207313026</v>
      </c>
      <c r="J287" s="87">
        <v>50000</v>
      </c>
      <c r="K287" s="87">
        <f t="shared" ref="K287" si="512">SUM(J287)/7.5345</f>
        <v>6636.1404207313026</v>
      </c>
    </row>
    <row r="288" spans="1:11" s="1" customFormat="1" ht="18.75" customHeight="1" x14ac:dyDescent="0.25">
      <c r="A288" s="88" t="s">
        <v>125</v>
      </c>
      <c r="B288" s="11" t="s">
        <v>680</v>
      </c>
      <c r="C288" s="89" t="s">
        <v>655</v>
      </c>
      <c r="D288" s="17">
        <v>3000</v>
      </c>
      <c r="E288" s="17">
        <f t="shared" si="454"/>
        <v>398.16842524387812</v>
      </c>
      <c r="F288" s="87">
        <v>3000</v>
      </c>
      <c r="G288" s="87">
        <f t="shared" si="454"/>
        <v>398.16842524387812</v>
      </c>
      <c r="H288" s="87">
        <v>3000</v>
      </c>
      <c r="I288" s="87">
        <f t="shared" ref="I288" si="513">SUM(H288)/7.5345</f>
        <v>398.16842524387812</v>
      </c>
      <c r="J288" s="87">
        <v>3000</v>
      </c>
      <c r="K288" s="87">
        <f t="shared" ref="K288" si="514">SUM(J288)/7.5345</f>
        <v>398.16842524387812</v>
      </c>
    </row>
    <row r="289" spans="1:11" s="1" customFormat="1" ht="18.75" customHeight="1" x14ac:dyDescent="0.25">
      <c r="A289" s="6" t="s">
        <v>579</v>
      </c>
      <c r="B289" s="7" t="s">
        <v>580</v>
      </c>
      <c r="C289" s="80" t="s">
        <v>355</v>
      </c>
      <c r="D289" s="15">
        <f t="shared" ref="D289:K289" si="515">SUM(D290)</f>
        <v>0</v>
      </c>
      <c r="E289" s="15">
        <f t="shared" si="515"/>
        <v>0</v>
      </c>
      <c r="F289" s="68">
        <f t="shared" si="515"/>
        <v>1750000</v>
      </c>
      <c r="G289" s="68">
        <f t="shared" si="515"/>
        <v>232264.91472559559</v>
      </c>
      <c r="H289" s="68">
        <f t="shared" si="515"/>
        <v>0</v>
      </c>
      <c r="I289" s="68">
        <f t="shared" si="515"/>
        <v>0</v>
      </c>
      <c r="J289" s="68">
        <f t="shared" si="515"/>
        <v>0</v>
      </c>
      <c r="K289" s="68">
        <f t="shared" si="515"/>
        <v>0</v>
      </c>
    </row>
    <row r="290" spans="1:11" s="1" customFormat="1" ht="18" customHeight="1" x14ac:dyDescent="0.25">
      <c r="A290" s="8" t="s">
        <v>34</v>
      </c>
      <c r="B290" s="9" t="s">
        <v>554</v>
      </c>
      <c r="C290" s="81" t="s">
        <v>355</v>
      </c>
      <c r="D290" s="16">
        <f>SUM(D291:D295)</f>
        <v>0</v>
      </c>
      <c r="E290" s="16">
        <f>SUM(E291:E295)</f>
        <v>0</v>
      </c>
      <c r="F290" s="69">
        <f t="shared" ref="F290:H290" si="516">SUM(F291:F295)</f>
        <v>1750000</v>
      </c>
      <c r="G290" s="69">
        <f>SUM(G291:G295)</f>
        <v>232264.91472559559</v>
      </c>
      <c r="H290" s="69">
        <f t="shared" si="516"/>
        <v>0</v>
      </c>
      <c r="I290" s="69">
        <f>SUM(I291:I295)</f>
        <v>0</v>
      </c>
      <c r="J290" s="69">
        <f t="shared" ref="J290" si="517">SUM(J291:J295)</f>
        <v>0</v>
      </c>
      <c r="K290" s="69">
        <f>SUM(K291:K295)</f>
        <v>0</v>
      </c>
    </row>
    <row r="291" spans="1:11" s="1" customFormat="1" ht="15.75" customHeight="1" x14ac:dyDescent="0.25">
      <c r="A291" s="88" t="s">
        <v>581</v>
      </c>
      <c r="B291" s="11" t="s">
        <v>556</v>
      </c>
      <c r="C291" s="89" t="s">
        <v>555</v>
      </c>
      <c r="D291" s="17">
        <v>0</v>
      </c>
      <c r="E291" s="17">
        <f t="shared" ref="E291:G295" si="518">SUM(D291)/7.5345</f>
        <v>0</v>
      </c>
      <c r="F291" s="87">
        <v>0</v>
      </c>
      <c r="G291" s="87">
        <f t="shared" si="518"/>
        <v>0</v>
      </c>
      <c r="H291" s="87">
        <v>0</v>
      </c>
      <c r="I291" s="87">
        <f t="shared" ref="I291" si="519">SUM(H291)/7.5345</f>
        <v>0</v>
      </c>
      <c r="J291" s="87">
        <v>0</v>
      </c>
      <c r="K291" s="87">
        <f t="shared" ref="K291" si="520">SUM(J291)/7.5345</f>
        <v>0</v>
      </c>
    </row>
    <row r="292" spans="1:11" s="1" customFormat="1" ht="15" customHeight="1" x14ac:dyDescent="0.25">
      <c r="A292" s="88" t="s">
        <v>581</v>
      </c>
      <c r="B292" s="11" t="s">
        <v>557</v>
      </c>
      <c r="C292" s="89" t="s">
        <v>555</v>
      </c>
      <c r="D292" s="17">
        <v>0</v>
      </c>
      <c r="E292" s="17">
        <f t="shared" si="518"/>
        <v>0</v>
      </c>
      <c r="F292" s="87">
        <v>0</v>
      </c>
      <c r="G292" s="87">
        <f t="shared" si="518"/>
        <v>0</v>
      </c>
      <c r="H292" s="87">
        <v>0</v>
      </c>
      <c r="I292" s="87">
        <f t="shared" ref="I292" si="521">SUM(H292)/7.5345</f>
        <v>0</v>
      </c>
      <c r="J292" s="87">
        <v>0</v>
      </c>
      <c r="K292" s="87">
        <f t="shared" ref="K292" si="522">SUM(J292)/7.5345</f>
        <v>0</v>
      </c>
    </row>
    <row r="293" spans="1:11" s="1" customFormat="1" ht="17.25" customHeight="1" x14ac:dyDescent="0.25">
      <c r="A293" s="88" t="s">
        <v>581</v>
      </c>
      <c r="B293" s="11" t="s">
        <v>582</v>
      </c>
      <c r="C293" s="89" t="s">
        <v>555</v>
      </c>
      <c r="D293" s="17">
        <v>0</v>
      </c>
      <c r="E293" s="17">
        <f t="shared" si="518"/>
        <v>0</v>
      </c>
      <c r="F293" s="87">
        <v>0</v>
      </c>
      <c r="G293" s="87">
        <f t="shared" si="518"/>
        <v>0</v>
      </c>
      <c r="H293" s="87">
        <v>0</v>
      </c>
      <c r="I293" s="87">
        <f t="shared" ref="I293" si="523">SUM(H293)/7.5345</f>
        <v>0</v>
      </c>
      <c r="J293" s="87">
        <v>0</v>
      </c>
      <c r="K293" s="87">
        <f t="shared" ref="K293" si="524">SUM(J293)/7.5345</f>
        <v>0</v>
      </c>
    </row>
    <row r="294" spans="1:11" s="1" customFormat="1" ht="16.5" customHeight="1" x14ac:dyDescent="0.25">
      <c r="A294" s="88" t="s">
        <v>581</v>
      </c>
      <c r="B294" s="11" t="s">
        <v>556</v>
      </c>
      <c r="C294" s="89" t="s">
        <v>555</v>
      </c>
      <c r="D294" s="17">
        <v>0</v>
      </c>
      <c r="E294" s="17">
        <f t="shared" si="518"/>
        <v>0</v>
      </c>
      <c r="F294" s="87">
        <v>0</v>
      </c>
      <c r="G294" s="87">
        <f t="shared" si="518"/>
        <v>0</v>
      </c>
      <c r="H294" s="87">
        <v>0</v>
      </c>
      <c r="I294" s="87">
        <f t="shared" ref="I294" si="525">SUM(H294)/7.5345</f>
        <v>0</v>
      </c>
      <c r="J294" s="87">
        <v>0</v>
      </c>
      <c r="K294" s="87">
        <f t="shared" ref="K294" si="526">SUM(J294)/7.5345</f>
        <v>0</v>
      </c>
    </row>
    <row r="295" spans="1:11" s="2" customFormat="1" ht="15.75" customHeight="1" x14ac:dyDescent="0.25">
      <c r="A295" s="88" t="s">
        <v>166</v>
      </c>
      <c r="B295" s="11" t="s">
        <v>717</v>
      </c>
      <c r="C295" s="89" t="s">
        <v>714</v>
      </c>
      <c r="D295" s="17">
        <v>0</v>
      </c>
      <c r="E295" s="17">
        <f t="shared" si="518"/>
        <v>0</v>
      </c>
      <c r="F295" s="87">
        <v>1750000</v>
      </c>
      <c r="G295" s="87">
        <f t="shared" si="518"/>
        <v>232264.91472559559</v>
      </c>
      <c r="H295" s="87">
        <v>0</v>
      </c>
      <c r="I295" s="87">
        <f t="shared" ref="I295" si="527">SUM(H295)/7.5345</f>
        <v>0</v>
      </c>
      <c r="J295" s="87">
        <v>0</v>
      </c>
      <c r="K295" s="87">
        <f t="shared" ref="K295" si="528">SUM(J295)/7.5345</f>
        <v>0</v>
      </c>
    </row>
    <row r="296" spans="1:11" s="19" customFormat="1" ht="18.75" customHeight="1" x14ac:dyDescent="0.25">
      <c r="A296" s="38" t="s">
        <v>539</v>
      </c>
      <c r="B296" s="39" t="s">
        <v>682</v>
      </c>
      <c r="C296" s="82"/>
      <c r="D296" s="40">
        <f>SUM(D297+D328)</f>
        <v>550000</v>
      </c>
      <c r="E296" s="40">
        <f>SUM(E297+E328)</f>
        <v>72997.544628044328</v>
      </c>
      <c r="F296" s="77">
        <f t="shared" ref="F296:H296" si="529">SUM(F297+F328)</f>
        <v>550000</v>
      </c>
      <c r="G296" s="77">
        <f>SUM(G297+G328)</f>
        <v>72997.544628044328</v>
      </c>
      <c r="H296" s="77">
        <f t="shared" si="529"/>
        <v>600000</v>
      </c>
      <c r="I296" s="77">
        <f>SUM(I297+I328)</f>
        <v>79633.685048775631</v>
      </c>
      <c r="J296" s="77">
        <f t="shared" ref="J296" si="530">SUM(J297+J328)</f>
        <v>650000</v>
      </c>
      <c r="K296" s="77">
        <f>SUM(K297+K328)</f>
        <v>86269.825469506934</v>
      </c>
    </row>
    <row r="297" spans="1:11" s="1" customFormat="1" ht="20.25" customHeight="1" x14ac:dyDescent="0.25">
      <c r="A297" s="6" t="s">
        <v>607</v>
      </c>
      <c r="B297" s="7" t="s">
        <v>716</v>
      </c>
      <c r="C297" s="80" t="s">
        <v>355</v>
      </c>
      <c r="D297" s="15">
        <f>SUM(D298)</f>
        <v>550000</v>
      </c>
      <c r="E297" s="15">
        <f>SUM(E298)</f>
        <v>72997.544628044328</v>
      </c>
      <c r="F297" s="68">
        <f t="shared" ref="F297:H297" si="531">SUM(F298)</f>
        <v>550000</v>
      </c>
      <c r="G297" s="68">
        <f>SUM(G298)</f>
        <v>72997.544628044328</v>
      </c>
      <c r="H297" s="68">
        <f t="shared" si="531"/>
        <v>600000</v>
      </c>
      <c r="I297" s="68">
        <f>SUM(I298)</f>
        <v>79633.685048775631</v>
      </c>
      <c r="J297" s="68">
        <f t="shared" ref="J297" si="532">SUM(J298)</f>
        <v>650000</v>
      </c>
      <c r="K297" s="68">
        <f>SUM(K298)</f>
        <v>86269.825469506934</v>
      </c>
    </row>
    <row r="298" spans="1:11" s="1" customFormat="1" ht="23.25" customHeight="1" x14ac:dyDescent="0.25">
      <c r="A298" s="8" t="s">
        <v>34</v>
      </c>
      <c r="B298" s="9" t="s">
        <v>681</v>
      </c>
      <c r="C298" s="81" t="s">
        <v>355</v>
      </c>
      <c r="D298" s="16">
        <f>SUM(D299:D300)</f>
        <v>550000</v>
      </c>
      <c r="E298" s="16">
        <f>SUM(E299:E300)</f>
        <v>72997.544628044328</v>
      </c>
      <c r="F298" s="69">
        <f t="shared" ref="F298:H298" si="533">SUM(F299:F300)</f>
        <v>550000</v>
      </c>
      <c r="G298" s="69">
        <f>SUM(G299:G300)</f>
        <v>72997.544628044328</v>
      </c>
      <c r="H298" s="69">
        <f t="shared" si="533"/>
        <v>600000</v>
      </c>
      <c r="I298" s="69">
        <f>SUM(I299:I300)</f>
        <v>79633.685048775631</v>
      </c>
      <c r="J298" s="69">
        <f t="shared" ref="J298" si="534">SUM(J299:J300)</f>
        <v>650000</v>
      </c>
      <c r="K298" s="69">
        <f>SUM(K299:K300)</f>
        <v>86269.825469506934</v>
      </c>
    </row>
    <row r="299" spans="1:11" s="1" customFormat="1" ht="15" customHeight="1" x14ac:dyDescent="0.25">
      <c r="A299" s="88" t="s">
        <v>47</v>
      </c>
      <c r="B299" s="11" t="s">
        <v>600</v>
      </c>
      <c r="C299" s="84" t="s">
        <v>683</v>
      </c>
      <c r="D299" s="17">
        <v>150000</v>
      </c>
      <c r="E299" s="17">
        <f t="shared" ref="E299:G300" si="535">SUM(D299)/7.5345</f>
        <v>19908.421262193908</v>
      </c>
      <c r="F299" s="87">
        <v>150000</v>
      </c>
      <c r="G299" s="87">
        <f>SUM(F299)/7.5345</f>
        <v>19908.421262193908</v>
      </c>
      <c r="H299" s="87">
        <v>200000</v>
      </c>
      <c r="I299" s="87">
        <f t="shared" ref="I299" si="536">SUM(H299)/7.5345</f>
        <v>26544.56168292521</v>
      </c>
      <c r="J299" s="87">
        <v>250000</v>
      </c>
      <c r="K299" s="87">
        <f t="shared" ref="K299" si="537">SUM(J299)/7.5345</f>
        <v>33180.702103656513</v>
      </c>
    </row>
    <row r="300" spans="1:11" s="1" customFormat="1" ht="15" customHeight="1" x14ac:dyDescent="0.25">
      <c r="A300" s="88" t="s">
        <v>49</v>
      </c>
      <c r="B300" s="11" t="s">
        <v>57</v>
      </c>
      <c r="C300" s="84" t="s">
        <v>684</v>
      </c>
      <c r="D300" s="17">
        <v>400000</v>
      </c>
      <c r="E300" s="17">
        <f t="shared" si="535"/>
        <v>53089.123365850421</v>
      </c>
      <c r="F300" s="87">
        <v>400000</v>
      </c>
      <c r="G300" s="87">
        <f t="shared" si="535"/>
        <v>53089.123365850421</v>
      </c>
      <c r="H300" s="87">
        <v>400000</v>
      </c>
      <c r="I300" s="87">
        <f t="shared" ref="I300" si="538">SUM(H300)/7.5345</f>
        <v>53089.123365850421</v>
      </c>
      <c r="J300" s="87">
        <v>400000</v>
      </c>
      <c r="K300" s="87">
        <f t="shared" ref="K300" si="539">SUM(J300)/7.5345</f>
        <v>53089.123365850421</v>
      </c>
    </row>
    <row r="301" spans="1:11" x14ac:dyDescent="0.25">
      <c r="A301" s="13"/>
      <c r="B301" s="14" t="s">
        <v>31</v>
      </c>
      <c r="C301" s="13"/>
      <c r="D301" s="18">
        <f>SUM(D6+D16+D76+D106+D167+D178+D196+D211+D221+D227+D233+D257+D289+D297)</f>
        <v>10734000</v>
      </c>
      <c r="E301" s="18">
        <f t="shared" ref="E301:K301" si="540">SUM(E6+E16+E76+E106+E167+E178+E196+E211+E221+E227+E233+E257+E289+E297)</f>
        <v>1424646.6255225961</v>
      </c>
      <c r="F301" s="18">
        <f>SUM(F6+F16+F76+F106+F167+F178+F196+F211+F221+F227+F233+F257+F289+F297)</f>
        <v>15670450</v>
      </c>
      <c r="G301" s="18">
        <f t="shared" si="540"/>
        <v>2079826.1331209769</v>
      </c>
      <c r="H301" s="18">
        <f t="shared" si="540"/>
        <v>16292950</v>
      </c>
      <c r="I301" s="18">
        <f t="shared" si="540"/>
        <v>2162446.0813590814</v>
      </c>
      <c r="J301" s="18">
        <f t="shared" si="540"/>
        <v>16163950</v>
      </c>
      <c r="K301" s="18">
        <f t="shared" si="540"/>
        <v>2145324.8390735947</v>
      </c>
    </row>
    <row r="303" spans="1:11" x14ac:dyDescent="0.25">
      <c r="D303" s="35"/>
      <c r="E303" s="35"/>
      <c r="F303" s="73"/>
      <c r="G303" s="78"/>
      <c r="H303" s="78"/>
      <c r="I303" s="78"/>
      <c r="J303" s="78"/>
      <c r="K303" s="78"/>
    </row>
    <row r="304" spans="1:11" x14ac:dyDescent="0.25">
      <c r="D304" s="44"/>
      <c r="E304" s="44"/>
      <c r="F304" s="74"/>
      <c r="G304" s="74"/>
      <c r="H304" s="74"/>
      <c r="I304" s="74"/>
      <c r="J304" s="74"/>
      <c r="K304" s="74"/>
    </row>
  </sheetData>
  <autoFilter ref="B2:C303" xr:uid="{00000000-0009-0000-0000-000000000000}">
    <sortState xmlns:xlrd2="http://schemas.microsoft.com/office/spreadsheetml/2017/richdata2" ref="B142:C142">
      <sortCondition ref="B2:B260"/>
    </sortState>
  </autoFilter>
  <mergeCells count="26">
    <mergeCell ref="I112:I115"/>
    <mergeCell ref="K112:K115"/>
    <mergeCell ref="J122:J124"/>
    <mergeCell ref="J112:J115"/>
    <mergeCell ref="I118:I121"/>
    <mergeCell ref="K118:K121"/>
    <mergeCell ref="J118:J121"/>
    <mergeCell ref="G122:G124"/>
    <mergeCell ref="I122:I124"/>
    <mergeCell ref="K122:K124"/>
    <mergeCell ref="H122:H124"/>
    <mergeCell ref="H112:H115"/>
    <mergeCell ref="C118:C121"/>
    <mergeCell ref="D118:D121"/>
    <mergeCell ref="F118:F121"/>
    <mergeCell ref="H118:H121"/>
    <mergeCell ref="G118:G121"/>
    <mergeCell ref="G112:G115"/>
    <mergeCell ref="A112:A115"/>
    <mergeCell ref="C112:C115"/>
    <mergeCell ref="F112:F115"/>
    <mergeCell ref="D112:D115"/>
    <mergeCell ref="C122:C124"/>
    <mergeCell ref="D122:D124"/>
    <mergeCell ref="F122:F124"/>
    <mergeCell ref="A118:A121"/>
  </mergeCells>
  <pageMargins left="0.7" right="0.7" top="0.75" bottom="0.75" header="0.3" footer="0.3"/>
  <pageSetup paperSize="9" scale="11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20"/>
  <sheetViews>
    <sheetView topLeftCell="A91" zoomScale="82" zoomScaleNormal="82" workbookViewId="0">
      <selection activeCell="C102" sqref="C102:K104"/>
    </sheetView>
  </sheetViews>
  <sheetFormatPr defaultRowHeight="15" x14ac:dyDescent="0.25"/>
  <cols>
    <col min="1" max="1" width="6.7109375" style="59" customWidth="1"/>
    <col min="2" max="2" width="5.140625" style="62" customWidth="1"/>
    <col min="3" max="3" width="46.28515625" style="60" customWidth="1"/>
    <col min="4" max="4" width="16.5703125" style="60" customWidth="1"/>
    <col min="5" max="5" width="15.42578125" style="60" customWidth="1"/>
    <col min="6" max="6" width="15.85546875" style="60" customWidth="1"/>
    <col min="7" max="7" width="15.7109375" style="60" customWidth="1"/>
    <col min="8" max="8" width="16.28515625" style="60" customWidth="1"/>
    <col min="9" max="9" width="17.42578125" style="60" customWidth="1"/>
    <col min="10" max="10" width="18.42578125" style="60" customWidth="1"/>
    <col min="11" max="11" width="16.28515625" style="110" customWidth="1"/>
  </cols>
  <sheetData>
    <row r="2" spans="1:11" ht="28.5" customHeight="1" x14ac:dyDescent="0.25">
      <c r="A2" s="113"/>
      <c r="B2" s="47"/>
      <c r="C2" s="99" t="s">
        <v>701</v>
      </c>
      <c r="D2" s="99"/>
      <c r="E2" s="99"/>
      <c r="F2" s="99"/>
      <c r="I2" s="110"/>
    </row>
    <row r="3" spans="1:11" x14ac:dyDescent="0.25">
      <c r="A3" s="109" t="s">
        <v>258</v>
      </c>
      <c r="B3" s="109"/>
      <c r="C3" s="109"/>
      <c r="D3" s="109"/>
      <c r="E3" s="109"/>
      <c r="F3" s="109"/>
      <c r="I3" s="110"/>
    </row>
    <row r="4" spans="1:11" ht="22.5" x14ac:dyDescent="0.25">
      <c r="A4" s="32" t="s">
        <v>259</v>
      </c>
      <c r="B4" s="32" t="s">
        <v>260</v>
      </c>
      <c r="C4" s="32" t="s">
        <v>261</v>
      </c>
      <c r="D4" s="48" t="s">
        <v>697</v>
      </c>
      <c r="E4" s="48" t="s">
        <v>698</v>
      </c>
      <c r="F4" s="48" t="s">
        <v>692</v>
      </c>
      <c r="G4" s="48" t="s">
        <v>699</v>
      </c>
      <c r="H4" s="48" t="s">
        <v>700</v>
      </c>
      <c r="I4" s="48" t="s">
        <v>689</v>
      </c>
      <c r="J4" s="48" t="s">
        <v>687</v>
      </c>
      <c r="K4" s="48" t="s">
        <v>690</v>
      </c>
    </row>
    <row r="5" spans="1:11" x14ac:dyDescent="0.25">
      <c r="A5" s="25">
        <v>6</v>
      </c>
      <c r="B5" s="25"/>
      <c r="C5" s="26" t="s">
        <v>262</v>
      </c>
      <c r="D5" s="114">
        <f>SUM(D6+D18+D39+D60)</f>
        <v>10277000</v>
      </c>
      <c r="E5" s="116">
        <f>SUM(E6+E18+E39+E60)</f>
        <v>1363992.302077112</v>
      </c>
      <c r="F5" s="114">
        <f>SUM(F6+F18+F39+F60)</f>
        <v>15285450</v>
      </c>
      <c r="G5" s="116">
        <f>SUM(G6+G18+G39+G60)</f>
        <v>2028727.8518813457</v>
      </c>
      <c r="H5" s="114">
        <f>SUM(H6+H18+H39+H60)</f>
        <v>15907950</v>
      </c>
      <c r="I5" s="116">
        <f>SUM(I6+I18+I39+I60)</f>
        <v>2111347.8001194508</v>
      </c>
      <c r="J5" s="114">
        <f>SUM(J6+J18+J39+J60)</f>
        <v>15778950</v>
      </c>
      <c r="K5" s="116">
        <f>SUM(K6+K18+K39+K60)</f>
        <v>2094226.557833964</v>
      </c>
    </row>
    <row r="6" spans="1:11" x14ac:dyDescent="0.25">
      <c r="A6" s="25">
        <v>61</v>
      </c>
      <c r="B6" s="25"/>
      <c r="C6" s="26" t="s">
        <v>263</v>
      </c>
      <c r="D6" s="115">
        <f>SUM(D7+D11+D15)</f>
        <v>6474000</v>
      </c>
      <c r="E6" s="115">
        <f>SUM(E7+E11+E15)</f>
        <v>859247.46167628898</v>
      </c>
      <c r="F6" s="115">
        <f t="shared" ref="F6" si="0">SUM(F7+F11+F15)</f>
        <v>7174000</v>
      </c>
      <c r="G6" s="115">
        <f>SUM(G7+G11+G15)</f>
        <v>952153.42756652727</v>
      </c>
      <c r="H6" s="57">
        <f t="shared" ref="H6" si="1">SUM(H7+H11+H15)</f>
        <v>7174000</v>
      </c>
      <c r="I6" s="115">
        <f>SUM(I7+I11+I15)</f>
        <v>952153.42756652727</v>
      </c>
      <c r="J6" s="115">
        <f t="shared" ref="J6" si="2">SUM(J7+J11+J15)</f>
        <v>7174000</v>
      </c>
      <c r="K6" s="115">
        <f>SUM(K7+K11+K15)</f>
        <v>952153.42756652727</v>
      </c>
    </row>
    <row r="7" spans="1:11" x14ac:dyDescent="0.25">
      <c r="A7" s="29">
        <v>611</v>
      </c>
      <c r="B7" s="29"/>
      <c r="C7" s="32" t="s">
        <v>264</v>
      </c>
      <c r="D7" s="49">
        <f t="shared" ref="D7:K7" si="3">SUM(D8)</f>
        <v>6300000</v>
      </c>
      <c r="E7" s="49">
        <f t="shared" si="3"/>
        <v>836153.69301214407</v>
      </c>
      <c r="F7" s="49">
        <f t="shared" si="3"/>
        <v>7000000</v>
      </c>
      <c r="G7" s="49">
        <f t="shared" si="3"/>
        <v>929059.65890238236</v>
      </c>
      <c r="H7" s="49">
        <f t="shared" si="3"/>
        <v>7000000</v>
      </c>
      <c r="I7" s="49">
        <f t="shared" si="3"/>
        <v>929059.65890238236</v>
      </c>
      <c r="J7" s="49">
        <f t="shared" si="3"/>
        <v>7000000</v>
      </c>
      <c r="K7" s="49">
        <f t="shared" si="3"/>
        <v>929059.65890238236</v>
      </c>
    </row>
    <row r="8" spans="1:11" ht="14.25" customHeight="1" x14ac:dyDescent="0.25">
      <c r="A8" s="25">
        <v>6111</v>
      </c>
      <c r="B8" s="25"/>
      <c r="C8" s="50" t="s">
        <v>318</v>
      </c>
      <c r="D8" s="49">
        <f>SUM(D9+D10)</f>
        <v>6300000</v>
      </c>
      <c r="E8" s="49">
        <f t="shared" ref="E8:K8" si="4">SUM(E9+E10)</f>
        <v>836153.69301214407</v>
      </c>
      <c r="F8" s="49">
        <f t="shared" si="4"/>
        <v>7000000</v>
      </c>
      <c r="G8" s="49">
        <f t="shared" si="4"/>
        <v>929059.65890238236</v>
      </c>
      <c r="H8" s="49">
        <f t="shared" ref="H8" si="5">SUM(H9+H10)</f>
        <v>7000000</v>
      </c>
      <c r="I8" s="49">
        <f t="shared" si="4"/>
        <v>929059.65890238236</v>
      </c>
      <c r="J8" s="49">
        <f t="shared" ref="J8" si="6">SUM(J9+J10)</f>
        <v>7000000</v>
      </c>
      <c r="K8" s="49">
        <f t="shared" si="4"/>
        <v>929059.65890238236</v>
      </c>
    </row>
    <row r="9" spans="1:11" s="3" customFormat="1" x14ac:dyDescent="0.25">
      <c r="A9" s="29">
        <v>61111</v>
      </c>
      <c r="B9" s="29">
        <v>-54</v>
      </c>
      <c r="C9" s="32" t="s">
        <v>575</v>
      </c>
      <c r="D9" s="43">
        <v>5500000</v>
      </c>
      <c r="E9" s="43">
        <f>SUM(D9/7.5345)</f>
        <v>729975.44628044323</v>
      </c>
      <c r="F9" s="43">
        <v>6000000</v>
      </c>
      <c r="G9" s="43">
        <f>SUM(F9/7.5345)</f>
        <v>796336.85048775631</v>
      </c>
      <c r="H9" s="43">
        <v>6000000</v>
      </c>
      <c r="I9" s="43">
        <f>SUM(H9/7.5345)</f>
        <v>796336.85048775631</v>
      </c>
      <c r="J9" s="43">
        <v>6000000</v>
      </c>
      <c r="K9" s="43">
        <f>SUM(J9/7.5345)</f>
        <v>796336.85048775631</v>
      </c>
    </row>
    <row r="10" spans="1:11" s="3" customFormat="1" x14ac:dyDescent="0.25">
      <c r="A10" s="29">
        <v>61111</v>
      </c>
      <c r="B10" s="29">
        <v>-1</v>
      </c>
      <c r="C10" s="32" t="s">
        <v>317</v>
      </c>
      <c r="D10" s="43">
        <v>800000</v>
      </c>
      <c r="E10" s="43">
        <f>SUM(D10/7.5345)</f>
        <v>106178.24673170084</v>
      </c>
      <c r="F10" s="43">
        <v>1000000</v>
      </c>
      <c r="G10" s="43">
        <f>SUM(F10/7.5345)</f>
        <v>132722.80841462605</v>
      </c>
      <c r="H10" s="43">
        <v>1000000</v>
      </c>
      <c r="I10" s="43">
        <f>SUM(H10/7.5345)</f>
        <v>132722.80841462605</v>
      </c>
      <c r="J10" s="43">
        <v>1000000</v>
      </c>
      <c r="K10" s="43">
        <f>SUM(J10/7.5345)</f>
        <v>132722.80841462605</v>
      </c>
    </row>
    <row r="11" spans="1:11" x14ac:dyDescent="0.25">
      <c r="A11" s="29">
        <v>613</v>
      </c>
      <c r="B11" s="29"/>
      <c r="C11" s="32" t="s">
        <v>265</v>
      </c>
      <c r="D11" s="27">
        <f t="shared" ref="D11:K11" si="7">SUM(D12)</f>
        <v>164000</v>
      </c>
      <c r="E11" s="27">
        <f t="shared" si="7"/>
        <v>21766.540579998673</v>
      </c>
      <c r="F11" s="27">
        <f t="shared" si="7"/>
        <v>164000</v>
      </c>
      <c r="G11" s="27">
        <f t="shared" si="7"/>
        <v>21766.540579998673</v>
      </c>
      <c r="H11" s="27">
        <f t="shared" si="7"/>
        <v>164000</v>
      </c>
      <c r="I11" s="27">
        <f t="shared" si="7"/>
        <v>21766.540579998673</v>
      </c>
      <c r="J11" s="27">
        <f t="shared" si="7"/>
        <v>164000</v>
      </c>
      <c r="K11" s="27">
        <f t="shared" si="7"/>
        <v>21766.540579998673</v>
      </c>
    </row>
    <row r="12" spans="1:11" x14ac:dyDescent="0.25">
      <c r="A12" s="25">
        <v>6131</v>
      </c>
      <c r="B12" s="25"/>
      <c r="C12" s="26" t="s">
        <v>266</v>
      </c>
      <c r="D12" s="27">
        <f t="shared" ref="D12" si="8">SUM(D13:D14)</f>
        <v>164000</v>
      </c>
      <c r="E12" s="27">
        <f t="shared" ref="E12:F12" si="9">SUM(E13:E14)</f>
        <v>21766.540579998673</v>
      </c>
      <c r="F12" s="27">
        <f t="shared" si="9"/>
        <v>164000</v>
      </c>
      <c r="G12" s="27">
        <f t="shared" ref="G12" si="10">SUM(G13:G14)</f>
        <v>21766.540579998673</v>
      </c>
      <c r="H12" s="27">
        <f t="shared" ref="H12:K12" si="11">SUM(H13:H14)</f>
        <v>164000</v>
      </c>
      <c r="I12" s="27">
        <f t="shared" si="11"/>
        <v>21766.540579998673</v>
      </c>
      <c r="J12" s="27">
        <f t="shared" si="11"/>
        <v>164000</v>
      </c>
      <c r="K12" s="27">
        <f t="shared" si="11"/>
        <v>21766.540579998673</v>
      </c>
    </row>
    <row r="13" spans="1:11" x14ac:dyDescent="0.25">
      <c r="A13" s="29">
        <v>61314</v>
      </c>
      <c r="B13" s="29">
        <v>-2</v>
      </c>
      <c r="C13" s="32" t="s">
        <v>267</v>
      </c>
      <c r="D13" s="30">
        <v>4000</v>
      </c>
      <c r="E13" s="43">
        <f t="shared" ref="E13:G14" si="12">SUM(D13/7.5345)</f>
        <v>530.89123365850423</v>
      </c>
      <c r="F13" s="30">
        <v>4000</v>
      </c>
      <c r="G13" s="43">
        <f t="shared" si="12"/>
        <v>530.89123365850423</v>
      </c>
      <c r="H13" s="30">
        <v>4000</v>
      </c>
      <c r="I13" s="43">
        <f t="shared" ref="I13" si="13">SUM(H13/7.5345)</f>
        <v>530.89123365850423</v>
      </c>
      <c r="J13" s="30">
        <v>4000</v>
      </c>
      <c r="K13" s="43">
        <f t="shared" ref="K13" si="14">SUM(J13/7.5345)</f>
        <v>530.89123365850423</v>
      </c>
    </row>
    <row r="14" spans="1:11" s="3" customFormat="1" x14ac:dyDescent="0.25">
      <c r="A14" s="29">
        <v>61319</v>
      </c>
      <c r="B14" s="29">
        <v>-31</v>
      </c>
      <c r="C14" s="32" t="s">
        <v>268</v>
      </c>
      <c r="D14" s="30">
        <v>160000</v>
      </c>
      <c r="E14" s="43">
        <f t="shared" si="12"/>
        <v>21235.649346340168</v>
      </c>
      <c r="F14" s="30">
        <v>160000</v>
      </c>
      <c r="G14" s="43">
        <f t="shared" si="12"/>
        <v>21235.649346340168</v>
      </c>
      <c r="H14" s="30">
        <v>160000</v>
      </c>
      <c r="I14" s="43">
        <f t="shared" ref="I14" si="15">SUM(H14/7.5345)</f>
        <v>21235.649346340168</v>
      </c>
      <c r="J14" s="30">
        <v>160000</v>
      </c>
      <c r="K14" s="43">
        <f t="shared" ref="K14" si="16">SUM(J14/7.5345)</f>
        <v>21235.649346340168</v>
      </c>
    </row>
    <row r="15" spans="1:11" x14ac:dyDescent="0.25">
      <c r="A15" s="29">
        <v>614</v>
      </c>
      <c r="B15" s="29"/>
      <c r="C15" s="32" t="s">
        <v>269</v>
      </c>
      <c r="D15" s="27">
        <f>SUM(D16)</f>
        <v>10000</v>
      </c>
      <c r="E15" s="27">
        <f t="shared" ref="E15:K15" si="17">SUM(E16)</f>
        <v>1327.2280841462605</v>
      </c>
      <c r="F15" s="27">
        <f t="shared" si="17"/>
        <v>10000</v>
      </c>
      <c r="G15" s="27">
        <f t="shared" si="17"/>
        <v>1327.2280841462605</v>
      </c>
      <c r="H15" s="27">
        <f t="shared" ref="H15" si="18">SUM(H16)</f>
        <v>10000</v>
      </c>
      <c r="I15" s="27">
        <f t="shared" si="17"/>
        <v>1327.2280841462605</v>
      </c>
      <c r="J15" s="27">
        <f t="shared" ref="J15" si="19">SUM(J16)</f>
        <v>10000</v>
      </c>
      <c r="K15" s="27">
        <f t="shared" si="17"/>
        <v>1327.2280841462605</v>
      </c>
    </row>
    <row r="16" spans="1:11" x14ac:dyDescent="0.25">
      <c r="A16" s="25">
        <v>6142</v>
      </c>
      <c r="B16" s="25"/>
      <c r="C16" s="26" t="s">
        <v>270</v>
      </c>
      <c r="D16" s="27">
        <f t="shared" ref="D16:K16" si="20">SUM(D17)</f>
        <v>10000</v>
      </c>
      <c r="E16" s="27">
        <f t="shared" si="20"/>
        <v>1327.2280841462605</v>
      </c>
      <c r="F16" s="27">
        <f t="shared" si="20"/>
        <v>10000</v>
      </c>
      <c r="G16" s="27">
        <f t="shared" si="20"/>
        <v>1327.2280841462605</v>
      </c>
      <c r="H16" s="27">
        <f t="shared" si="20"/>
        <v>10000</v>
      </c>
      <c r="I16" s="27">
        <f t="shared" si="20"/>
        <v>1327.2280841462605</v>
      </c>
      <c r="J16" s="27">
        <f t="shared" si="20"/>
        <v>10000</v>
      </c>
      <c r="K16" s="27">
        <f t="shared" si="20"/>
        <v>1327.2280841462605</v>
      </c>
    </row>
    <row r="17" spans="1:11" x14ac:dyDescent="0.25">
      <c r="A17" s="29">
        <v>61424</v>
      </c>
      <c r="B17" s="29">
        <v>-3</v>
      </c>
      <c r="C17" s="32" t="s">
        <v>271</v>
      </c>
      <c r="D17" s="30">
        <v>10000</v>
      </c>
      <c r="E17" s="43">
        <f>SUM(D17/7.5345)</f>
        <v>1327.2280841462605</v>
      </c>
      <c r="F17" s="30">
        <v>10000</v>
      </c>
      <c r="G17" s="43">
        <f>SUM(F17/7.5345)</f>
        <v>1327.2280841462605</v>
      </c>
      <c r="H17" s="30">
        <v>10000</v>
      </c>
      <c r="I17" s="43">
        <f>SUM(H17/7.5345)</f>
        <v>1327.2280841462605</v>
      </c>
      <c r="J17" s="30">
        <v>10000</v>
      </c>
      <c r="K17" s="43">
        <f>SUM(J17/7.5345)</f>
        <v>1327.2280841462605</v>
      </c>
    </row>
    <row r="18" spans="1:11" ht="22.5" x14ac:dyDescent="0.25">
      <c r="A18" s="25">
        <v>63</v>
      </c>
      <c r="B18" s="25"/>
      <c r="C18" s="54" t="s">
        <v>272</v>
      </c>
      <c r="D18" s="27">
        <f>SUM(D19+D22+D28+D32)</f>
        <v>1509900</v>
      </c>
      <c r="E18" s="27">
        <f t="shared" ref="E18:K18" si="21">SUM(E19+E22+E28+E32)</f>
        <v>200398.16842524387</v>
      </c>
      <c r="F18" s="27">
        <f t="shared" si="21"/>
        <v>5818350</v>
      </c>
      <c r="G18" s="27">
        <f t="shared" si="21"/>
        <v>772227.75233923947</v>
      </c>
      <c r="H18" s="27">
        <f t="shared" ref="H18" si="22">SUM(H19+H22+H28+H32)</f>
        <v>6310850</v>
      </c>
      <c r="I18" s="27">
        <f t="shared" si="21"/>
        <v>837593.7354834429</v>
      </c>
      <c r="J18" s="27">
        <f t="shared" ref="J18" si="23">SUM(J19+J22+J28+J32)</f>
        <v>6181850</v>
      </c>
      <c r="K18" s="27">
        <f t="shared" si="21"/>
        <v>820472.49319795612</v>
      </c>
    </row>
    <row r="19" spans="1:11" x14ac:dyDescent="0.25">
      <c r="A19" s="25">
        <v>632</v>
      </c>
      <c r="B19" s="25"/>
      <c r="C19" s="26" t="s">
        <v>273</v>
      </c>
      <c r="D19" s="27">
        <f>SUM(D20+D21)</f>
        <v>194900</v>
      </c>
      <c r="E19" s="27">
        <f t="shared" ref="E19:K19" si="24">SUM(E20+E21)</f>
        <v>25867.675360010617</v>
      </c>
      <c r="F19" s="27">
        <f t="shared" si="24"/>
        <v>2025650</v>
      </c>
      <c r="G19" s="27">
        <f t="shared" si="24"/>
        <v>268849.95686508727</v>
      </c>
      <c r="H19" s="27">
        <f t="shared" ref="H19" si="25">SUM(H20+H21)</f>
        <v>5515850</v>
      </c>
      <c r="I19" s="27">
        <f t="shared" si="24"/>
        <v>732079.10279381508</v>
      </c>
      <c r="J19" s="27">
        <f t="shared" ref="J19" si="26">SUM(J20+J21)</f>
        <v>5386850</v>
      </c>
      <c r="K19" s="27">
        <f t="shared" si="24"/>
        <v>714957.8605083283</v>
      </c>
    </row>
    <row r="20" spans="1:11" ht="17.25" customHeight="1" x14ac:dyDescent="0.25">
      <c r="A20" s="51">
        <v>63241</v>
      </c>
      <c r="B20" s="52">
        <v>-39</v>
      </c>
      <c r="C20" s="53" t="s">
        <v>274</v>
      </c>
      <c r="D20" s="28">
        <v>144900</v>
      </c>
      <c r="E20" s="43">
        <f t="shared" ref="E20:G21" si="27">SUM(D20/7.5345)</f>
        <v>19231.534939279314</v>
      </c>
      <c r="F20" s="28">
        <v>1975650</v>
      </c>
      <c r="G20" s="43">
        <f t="shared" si="27"/>
        <v>262213.81644435594</v>
      </c>
      <c r="H20" s="28">
        <v>5465850</v>
      </c>
      <c r="I20" s="43">
        <f t="shared" ref="I20" si="28">SUM(H20/7.5345)</f>
        <v>725442.96237308381</v>
      </c>
      <c r="J20" s="28">
        <v>5336850</v>
      </c>
      <c r="K20" s="43">
        <f t="shared" ref="K20" si="29">SUM(J20/7.5345)</f>
        <v>708321.72008759703</v>
      </c>
    </row>
    <row r="21" spans="1:11" ht="17.25" customHeight="1" x14ac:dyDescent="0.25">
      <c r="A21" s="52"/>
      <c r="B21" s="52">
        <v>-43</v>
      </c>
      <c r="C21" s="53" t="s">
        <v>558</v>
      </c>
      <c r="D21" s="28">
        <v>50000</v>
      </c>
      <c r="E21" s="43">
        <f t="shared" si="27"/>
        <v>6636.1404207313026</v>
      </c>
      <c r="F21" s="28">
        <v>50000</v>
      </c>
      <c r="G21" s="43">
        <f t="shared" si="27"/>
        <v>6636.1404207313026</v>
      </c>
      <c r="H21" s="28">
        <v>50000</v>
      </c>
      <c r="I21" s="43">
        <f t="shared" ref="I21" si="30">SUM(H21/7.5345)</f>
        <v>6636.1404207313026</v>
      </c>
      <c r="J21" s="28">
        <v>50000</v>
      </c>
      <c r="K21" s="43">
        <f t="shared" ref="K21" si="31">SUM(J21/7.5345)</f>
        <v>6636.1404207313026</v>
      </c>
    </row>
    <row r="22" spans="1:11" x14ac:dyDescent="0.25">
      <c r="A22" s="25">
        <v>6331</v>
      </c>
      <c r="B22" s="25"/>
      <c r="C22" s="26" t="s">
        <v>275</v>
      </c>
      <c r="D22" s="27">
        <f>SUM(D23)+D25</f>
        <v>110000</v>
      </c>
      <c r="E22" s="27">
        <f t="shared" ref="E22:K22" si="32">SUM(E23)+E25</f>
        <v>14599.508925608865</v>
      </c>
      <c r="F22" s="27">
        <f t="shared" si="32"/>
        <v>190000</v>
      </c>
      <c r="G22" s="27">
        <f t="shared" si="32"/>
        <v>25217.333598778951</v>
      </c>
      <c r="H22" s="27">
        <f t="shared" ref="H22" si="33">SUM(H23)+H25</f>
        <v>90000</v>
      </c>
      <c r="I22" s="27">
        <f t="shared" si="32"/>
        <v>11945.052757316344</v>
      </c>
      <c r="J22" s="27">
        <f t="shared" ref="J22" si="34">SUM(J23)+J25</f>
        <v>90000</v>
      </c>
      <c r="K22" s="27">
        <f t="shared" si="32"/>
        <v>11945.052757316344</v>
      </c>
    </row>
    <row r="23" spans="1:11" x14ac:dyDescent="0.25">
      <c r="A23" s="29">
        <v>63311</v>
      </c>
      <c r="B23" s="29"/>
      <c r="C23" s="32" t="s">
        <v>276</v>
      </c>
      <c r="D23" s="30">
        <f>SUM(D24)</f>
        <v>0</v>
      </c>
      <c r="E23" s="43">
        <f t="shared" ref="E23:G27" si="35">SUM(D23/7.5345)</f>
        <v>0</v>
      </c>
      <c r="F23" s="30">
        <f t="shared" ref="F23" si="36">SUM(F24)</f>
        <v>0</v>
      </c>
      <c r="G23" s="43">
        <f t="shared" si="35"/>
        <v>0</v>
      </c>
      <c r="H23" s="30">
        <f t="shared" ref="H23" si="37">SUM(H24)</f>
        <v>0</v>
      </c>
      <c r="I23" s="43">
        <f t="shared" ref="I23" si="38">SUM(H23/7.5345)</f>
        <v>0</v>
      </c>
      <c r="J23" s="30">
        <f t="shared" ref="J23" si="39">SUM(J24)</f>
        <v>0</v>
      </c>
      <c r="K23" s="43">
        <f t="shared" ref="K23" si="40">SUM(J23/7.5345)</f>
        <v>0</v>
      </c>
    </row>
    <row r="24" spans="1:11" x14ac:dyDescent="0.25">
      <c r="A24" s="29"/>
      <c r="B24" s="29">
        <v>-56</v>
      </c>
      <c r="C24" s="32" t="s">
        <v>559</v>
      </c>
      <c r="D24" s="30">
        <v>0</v>
      </c>
      <c r="E24" s="43">
        <f t="shared" si="35"/>
        <v>0</v>
      </c>
      <c r="F24" s="30">
        <v>0</v>
      </c>
      <c r="G24" s="43">
        <f t="shared" si="35"/>
        <v>0</v>
      </c>
      <c r="H24" s="30">
        <v>0</v>
      </c>
      <c r="I24" s="43">
        <f t="shared" ref="I24" si="41">SUM(H24/7.5345)</f>
        <v>0</v>
      </c>
      <c r="J24" s="30">
        <v>0</v>
      </c>
      <c r="K24" s="43">
        <f t="shared" ref="K24" si="42">SUM(J24/7.5345)</f>
        <v>0</v>
      </c>
    </row>
    <row r="25" spans="1:11" x14ac:dyDescent="0.25">
      <c r="A25" s="29">
        <v>63312</v>
      </c>
      <c r="B25" s="29"/>
      <c r="C25" s="32" t="s">
        <v>560</v>
      </c>
      <c r="D25" s="30">
        <f>SUM(D26:D27)</f>
        <v>110000</v>
      </c>
      <c r="E25" s="43">
        <f t="shared" si="35"/>
        <v>14599.508925608865</v>
      </c>
      <c r="F25" s="30">
        <f t="shared" ref="F25" si="43">SUM(F26:F27)</f>
        <v>190000</v>
      </c>
      <c r="G25" s="43">
        <f t="shared" si="35"/>
        <v>25217.333598778951</v>
      </c>
      <c r="H25" s="30">
        <f t="shared" ref="H25" si="44">SUM(H26:H27)</f>
        <v>90000</v>
      </c>
      <c r="I25" s="43">
        <f t="shared" ref="I25" si="45">SUM(H25/7.5345)</f>
        <v>11945.052757316344</v>
      </c>
      <c r="J25" s="30">
        <f t="shared" ref="J25" si="46">SUM(J26:J27)</f>
        <v>90000</v>
      </c>
      <c r="K25" s="43">
        <f t="shared" ref="K25" si="47">SUM(J25/7.5345)</f>
        <v>11945.052757316344</v>
      </c>
    </row>
    <row r="26" spans="1:11" x14ac:dyDescent="0.25">
      <c r="A26" s="29"/>
      <c r="B26" s="29">
        <v>-61</v>
      </c>
      <c r="C26" s="32" t="s">
        <v>562</v>
      </c>
      <c r="D26" s="30">
        <v>20000</v>
      </c>
      <c r="E26" s="43">
        <f t="shared" si="35"/>
        <v>2654.4561682925209</v>
      </c>
      <c r="F26" s="30">
        <v>100000</v>
      </c>
      <c r="G26" s="43">
        <f t="shared" si="35"/>
        <v>13272.280841462605</v>
      </c>
      <c r="H26" s="30">
        <v>0</v>
      </c>
      <c r="I26" s="43">
        <f t="shared" ref="I26" si="48">SUM(H26/7.5345)</f>
        <v>0</v>
      </c>
      <c r="J26" s="30">
        <v>0</v>
      </c>
      <c r="K26" s="43">
        <f t="shared" ref="K26" si="49">SUM(J26/7.5345)</f>
        <v>0</v>
      </c>
    </row>
    <row r="27" spans="1:11" x14ac:dyDescent="0.25">
      <c r="A27" s="29"/>
      <c r="B27" s="29">
        <v>-29</v>
      </c>
      <c r="C27" s="32" t="s">
        <v>561</v>
      </c>
      <c r="D27" s="30">
        <v>90000</v>
      </c>
      <c r="E27" s="43">
        <f t="shared" si="35"/>
        <v>11945.052757316344</v>
      </c>
      <c r="F27" s="30">
        <v>90000</v>
      </c>
      <c r="G27" s="43">
        <f t="shared" si="35"/>
        <v>11945.052757316344</v>
      </c>
      <c r="H27" s="30">
        <v>90000</v>
      </c>
      <c r="I27" s="43">
        <f t="shared" ref="I27" si="50">SUM(H27/7.5345)</f>
        <v>11945.052757316344</v>
      </c>
      <c r="J27" s="30">
        <v>90000</v>
      </c>
      <c r="K27" s="43">
        <f t="shared" ref="K27" si="51">SUM(J27/7.5345)</f>
        <v>11945.052757316344</v>
      </c>
    </row>
    <row r="28" spans="1:11" x14ac:dyDescent="0.25">
      <c r="A28" s="25">
        <v>6332</v>
      </c>
      <c r="B28" s="25"/>
      <c r="C28" s="26" t="s">
        <v>563</v>
      </c>
      <c r="D28" s="27">
        <f>SUM(D29)</f>
        <v>1000000</v>
      </c>
      <c r="E28" s="27">
        <f t="shared" ref="E28:K28" si="52">SUM(E29)</f>
        <v>132722.80841462605</v>
      </c>
      <c r="F28" s="27">
        <f t="shared" si="52"/>
        <v>2300000</v>
      </c>
      <c r="G28" s="27">
        <f t="shared" si="52"/>
        <v>305262.45935363992</v>
      </c>
      <c r="H28" s="27">
        <f t="shared" ref="H28" si="53">SUM(H29)</f>
        <v>500000</v>
      </c>
      <c r="I28" s="27">
        <f t="shared" si="52"/>
        <v>66361.404207313026</v>
      </c>
      <c r="J28" s="27">
        <f t="shared" ref="J28" si="54">SUM(J29)</f>
        <v>500000</v>
      </c>
      <c r="K28" s="27">
        <f t="shared" si="52"/>
        <v>66361.404207313026</v>
      </c>
    </row>
    <row r="29" spans="1:11" x14ac:dyDescent="0.25">
      <c r="A29" s="29">
        <v>63321</v>
      </c>
      <c r="B29" s="29"/>
      <c r="C29" s="32" t="s">
        <v>277</v>
      </c>
      <c r="D29" s="30">
        <f>SUM(D30:D31)</f>
        <v>1000000</v>
      </c>
      <c r="E29" s="43">
        <f t="shared" ref="E29:G31" si="55">SUM(D29/7.5345)</f>
        <v>132722.80841462605</v>
      </c>
      <c r="F29" s="30">
        <f t="shared" ref="F29" si="56">SUM(F30:F31)</f>
        <v>2300000</v>
      </c>
      <c r="G29" s="43">
        <f t="shared" si="55"/>
        <v>305262.45935363992</v>
      </c>
      <c r="H29" s="30">
        <f t="shared" ref="H29" si="57">SUM(H30:H31)</f>
        <v>500000</v>
      </c>
      <c r="I29" s="43">
        <f t="shared" ref="I29" si="58">SUM(H29/7.5345)</f>
        <v>66361.404207313026</v>
      </c>
      <c r="J29" s="30">
        <f t="shared" ref="J29" si="59">SUM(J30:J31)</f>
        <v>500000</v>
      </c>
      <c r="K29" s="43">
        <f t="shared" ref="K29" si="60">SUM(J29/7.5345)</f>
        <v>66361.404207313026</v>
      </c>
    </row>
    <row r="30" spans="1:11" x14ac:dyDescent="0.25">
      <c r="A30" s="29"/>
      <c r="B30" s="29">
        <v>-63</v>
      </c>
      <c r="C30" s="32" t="s">
        <v>564</v>
      </c>
      <c r="D30" s="30">
        <v>0</v>
      </c>
      <c r="E30" s="43">
        <f t="shared" si="55"/>
        <v>0</v>
      </c>
      <c r="F30" s="30">
        <v>1800000</v>
      </c>
      <c r="G30" s="43">
        <f t="shared" si="55"/>
        <v>238901.05514632689</v>
      </c>
      <c r="H30" s="30">
        <v>0</v>
      </c>
      <c r="I30" s="43">
        <f t="shared" ref="I30" si="61">SUM(H30/7.5345)</f>
        <v>0</v>
      </c>
      <c r="J30" s="30">
        <v>0</v>
      </c>
      <c r="K30" s="43">
        <f t="shared" ref="K30" si="62">SUM(J30/7.5345)</f>
        <v>0</v>
      </c>
    </row>
    <row r="31" spans="1:11" x14ac:dyDescent="0.25">
      <c r="A31" s="29"/>
      <c r="B31" s="29">
        <v>-38</v>
      </c>
      <c r="C31" s="32" t="s">
        <v>565</v>
      </c>
      <c r="D31" s="30">
        <v>1000000</v>
      </c>
      <c r="E31" s="43">
        <f t="shared" si="55"/>
        <v>132722.80841462605</v>
      </c>
      <c r="F31" s="30">
        <v>500000</v>
      </c>
      <c r="G31" s="43">
        <f t="shared" si="55"/>
        <v>66361.404207313026</v>
      </c>
      <c r="H31" s="30">
        <v>500000</v>
      </c>
      <c r="I31" s="43">
        <f t="shared" ref="I31" si="63">SUM(H31/7.5345)</f>
        <v>66361.404207313026</v>
      </c>
      <c r="J31" s="30">
        <v>500000</v>
      </c>
      <c r="K31" s="43">
        <f t="shared" ref="K31" si="64">SUM(J31/7.5345)</f>
        <v>66361.404207313026</v>
      </c>
    </row>
    <row r="32" spans="1:11" x14ac:dyDescent="0.25">
      <c r="A32" s="25">
        <v>634</v>
      </c>
      <c r="B32" s="29"/>
      <c r="C32" s="26" t="s">
        <v>512</v>
      </c>
      <c r="D32" s="27">
        <f t="shared" ref="D32:K33" si="65">SUM(D33)</f>
        <v>205000</v>
      </c>
      <c r="E32" s="27">
        <f t="shared" si="65"/>
        <v>27208.175724998338</v>
      </c>
      <c r="F32" s="27">
        <f t="shared" si="65"/>
        <v>1302700</v>
      </c>
      <c r="G32" s="27">
        <f t="shared" si="65"/>
        <v>172898.00252173335</v>
      </c>
      <c r="H32" s="27">
        <f t="shared" si="65"/>
        <v>205000</v>
      </c>
      <c r="I32" s="27">
        <f t="shared" si="65"/>
        <v>27208.175724998338</v>
      </c>
      <c r="J32" s="27">
        <f t="shared" si="65"/>
        <v>205000</v>
      </c>
      <c r="K32" s="27">
        <f t="shared" si="65"/>
        <v>27208.175724998338</v>
      </c>
    </row>
    <row r="33" spans="1:11" x14ac:dyDescent="0.25">
      <c r="A33" s="25">
        <v>6341</v>
      </c>
      <c r="B33" s="25"/>
      <c r="C33" s="26" t="s">
        <v>513</v>
      </c>
      <c r="D33" s="27">
        <f t="shared" si="65"/>
        <v>205000</v>
      </c>
      <c r="E33" s="27">
        <f t="shared" si="65"/>
        <v>27208.175724998338</v>
      </c>
      <c r="F33" s="27">
        <f t="shared" si="65"/>
        <v>1302700</v>
      </c>
      <c r="G33" s="27">
        <f t="shared" si="65"/>
        <v>172898.00252173335</v>
      </c>
      <c r="H33" s="27">
        <f t="shared" si="65"/>
        <v>205000</v>
      </c>
      <c r="I33" s="27">
        <f t="shared" si="65"/>
        <v>27208.175724998338</v>
      </c>
      <c r="J33" s="27">
        <f t="shared" si="65"/>
        <v>205000</v>
      </c>
      <c r="K33" s="27">
        <f t="shared" si="65"/>
        <v>27208.175724998338</v>
      </c>
    </row>
    <row r="34" spans="1:11" s="3" customFormat="1" x14ac:dyDescent="0.25">
      <c r="A34" s="29">
        <v>63414</v>
      </c>
      <c r="B34" s="29"/>
      <c r="C34" s="32" t="s">
        <v>278</v>
      </c>
      <c r="D34" s="30">
        <f>SUM(D35:D36)</f>
        <v>205000</v>
      </c>
      <c r="E34" s="43">
        <f t="shared" ref="E34:G36" si="66">SUM(D34/7.5345)</f>
        <v>27208.175724998338</v>
      </c>
      <c r="F34" s="30">
        <f t="shared" ref="F34" si="67">SUM(F35:F36)</f>
        <v>1302700</v>
      </c>
      <c r="G34" s="43">
        <f t="shared" si="66"/>
        <v>172898.00252173335</v>
      </c>
      <c r="H34" s="30">
        <f t="shared" ref="H34" si="68">SUM(H35:H36)</f>
        <v>205000</v>
      </c>
      <c r="I34" s="43">
        <f t="shared" ref="I34" si="69">SUM(H34/7.5345)</f>
        <v>27208.175724998338</v>
      </c>
      <c r="J34" s="30">
        <f t="shared" ref="J34" si="70">SUM(J35:J36)</f>
        <v>205000</v>
      </c>
      <c r="K34" s="43">
        <f t="shared" ref="K34" si="71">SUM(J34/7.5345)</f>
        <v>27208.175724998338</v>
      </c>
    </row>
    <row r="35" spans="1:11" s="3" customFormat="1" x14ac:dyDescent="0.25">
      <c r="A35" s="29"/>
      <c r="B35" s="29">
        <v>3200</v>
      </c>
      <c r="C35" s="32" t="s">
        <v>566</v>
      </c>
      <c r="D35" s="30">
        <v>135000</v>
      </c>
      <c r="E35" s="43">
        <f t="shared" si="66"/>
        <v>17917.579135974516</v>
      </c>
      <c r="F35" s="30">
        <v>1232700</v>
      </c>
      <c r="G35" s="43">
        <f t="shared" si="66"/>
        <v>163607.40593270952</v>
      </c>
      <c r="H35" s="30">
        <v>135000</v>
      </c>
      <c r="I35" s="43">
        <f t="shared" ref="I35" si="72">SUM(H35/7.5345)</f>
        <v>17917.579135974516</v>
      </c>
      <c r="J35" s="30">
        <v>135000</v>
      </c>
      <c r="K35" s="43">
        <f t="shared" ref="K35" si="73">SUM(J35/7.5345)</f>
        <v>17917.579135974516</v>
      </c>
    </row>
    <row r="36" spans="1:11" s="3" customFormat="1" x14ac:dyDescent="0.25">
      <c r="A36" s="29"/>
      <c r="B36" s="29">
        <v>-6</v>
      </c>
      <c r="C36" s="32" t="s">
        <v>567</v>
      </c>
      <c r="D36" s="30">
        <v>70000</v>
      </c>
      <c r="E36" s="43">
        <f t="shared" si="66"/>
        <v>9290.596589023824</v>
      </c>
      <c r="F36" s="30">
        <v>70000</v>
      </c>
      <c r="G36" s="43">
        <f t="shared" si="66"/>
        <v>9290.596589023824</v>
      </c>
      <c r="H36" s="30">
        <v>70000</v>
      </c>
      <c r="I36" s="43">
        <f t="shared" ref="I36" si="74">SUM(H36/7.5345)</f>
        <v>9290.596589023824</v>
      </c>
      <c r="J36" s="30">
        <v>70000</v>
      </c>
      <c r="K36" s="43">
        <f t="shared" ref="K36" si="75">SUM(J36/7.5345)</f>
        <v>9290.596589023824</v>
      </c>
    </row>
    <row r="37" spans="1:11" x14ac:dyDescent="0.25">
      <c r="A37" s="25">
        <v>6382</v>
      </c>
      <c r="B37" s="25"/>
      <c r="C37" s="26" t="s">
        <v>514</v>
      </c>
      <c r="D37" s="27">
        <f t="shared" ref="D37:K37" si="76">SUM(D38)</f>
        <v>0</v>
      </c>
      <c r="E37" s="27">
        <f t="shared" si="76"/>
        <v>0</v>
      </c>
      <c r="F37" s="27">
        <f t="shared" si="76"/>
        <v>0</v>
      </c>
      <c r="G37" s="27">
        <f t="shared" si="76"/>
        <v>0</v>
      </c>
      <c r="H37" s="27">
        <f t="shared" si="76"/>
        <v>0</v>
      </c>
      <c r="I37" s="27">
        <f t="shared" si="76"/>
        <v>0</v>
      </c>
      <c r="J37" s="27">
        <f t="shared" si="76"/>
        <v>0</v>
      </c>
      <c r="K37" s="27">
        <f t="shared" si="76"/>
        <v>0</v>
      </c>
    </row>
    <row r="38" spans="1:11" x14ac:dyDescent="0.25">
      <c r="A38" s="29">
        <v>63821</v>
      </c>
      <c r="B38" s="29">
        <v>-62</v>
      </c>
      <c r="C38" s="34" t="s">
        <v>568</v>
      </c>
      <c r="D38" s="30">
        <v>0</v>
      </c>
      <c r="E38" s="43">
        <f>SUM(D38/7.5345)</f>
        <v>0</v>
      </c>
      <c r="F38" s="30">
        <v>0</v>
      </c>
      <c r="G38" s="43">
        <f>SUM(F38/7.5345)</f>
        <v>0</v>
      </c>
      <c r="H38" s="30">
        <v>0</v>
      </c>
      <c r="I38" s="43">
        <f>SUM(H38/7.5345)</f>
        <v>0</v>
      </c>
      <c r="J38" s="30">
        <v>0</v>
      </c>
      <c r="K38" s="43">
        <f>SUM(J38/7.5345)</f>
        <v>0</v>
      </c>
    </row>
    <row r="39" spans="1:11" x14ac:dyDescent="0.25">
      <c r="A39" s="25">
        <v>64</v>
      </c>
      <c r="B39" s="25"/>
      <c r="C39" s="26" t="s">
        <v>279</v>
      </c>
      <c r="D39" s="27">
        <f>SUM(D40+D46)</f>
        <v>676100</v>
      </c>
      <c r="E39" s="27">
        <f t="shared" ref="E39:K39" si="77">SUM(E40+E46)</f>
        <v>89733.890769128673</v>
      </c>
      <c r="F39" s="27">
        <f t="shared" si="77"/>
        <v>676100</v>
      </c>
      <c r="G39" s="27">
        <f t="shared" si="77"/>
        <v>89733.890769128673</v>
      </c>
      <c r="H39" s="27">
        <f t="shared" ref="H39" si="78">SUM(H40+H46)</f>
        <v>676100</v>
      </c>
      <c r="I39" s="27">
        <f t="shared" si="77"/>
        <v>89733.890769128673</v>
      </c>
      <c r="J39" s="27">
        <f t="shared" ref="J39" si="79">SUM(J40+J46)</f>
        <v>676100</v>
      </c>
      <c r="K39" s="27">
        <f t="shared" si="77"/>
        <v>89733.890769128673</v>
      </c>
    </row>
    <row r="40" spans="1:11" x14ac:dyDescent="0.25">
      <c r="A40" s="29">
        <v>641</v>
      </c>
      <c r="B40" s="29"/>
      <c r="C40" s="32" t="s">
        <v>280</v>
      </c>
      <c r="D40" s="27">
        <f>SUM(D41)+D43</f>
        <v>1100</v>
      </c>
      <c r="E40" s="27">
        <f t="shared" ref="E40:K40" si="80">SUM(E41)+E43</f>
        <v>145.99508925608865</v>
      </c>
      <c r="F40" s="27">
        <f t="shared" si="80"/>
        <v>1100</v>
      </c>
      <c r="G40" s="27">
        <f t="shared" si="80"/>
        <v>145.99508925608865</v>
      </c>
      <c r="H40" s="27">
        <f t="shared" ref="H40" si="81">SUM(H41)+H43</f>
        <v>1100</v>
      </c>
      <c r="I40" s="27">
        <f t="shared" si="80"/>
        <v>145.99508925608865</v>
      </c>
      <c r="J40" s="27">
        <f t="shared" ref="J40" si="82">SUM(J41)+J43</f>
        <v>1100</v>
      </c>
      <c r="K40" s="27">
        <f t="shared" si="80"/>
        <v>145.99508925608865</v>
      </c>
    </row>
    <row r="41" spans="1:11" x14ac:dyDescent="0.25">
      <c r="A41" s="25">
        <v>6413</v>
      </c>
      <c r="B41" s="25"/>
      <c r="C41" s="26" t="s">
        <v>281</v>
      </c>
      <c r="D41" s="27">
        <f t="shared" ref="D41:K41" si="83">SUM(D42)</f>
        <v>0</v>
      </c>
      <c r="E41" s="27">
        <f t="shared" si="83"/>
        <v>0</v>
      </c>
      <c r="F41" s="27">
        <f t="shared" si="83"/>
        <v>0</v>
      </c>
      <c r="G41" s="27">
        <f t="shared" si="83"/>
        <v>0</v>
      </c>
      <c r="H41" s="27">
        <f t="shared" si="83"/>
        <v>0</v>
      </c>
      <c r="I41" s="27">
        <f t="shared" si="83"/>
        <v>0</v>
      </c>
      <c r="J41" s="27">
        <f t="shared" si="83"/>
        <v>0</v>
      </c>
      <c r="K41" s="27">
        <f t="shared" si="83"/>
        <v>0</v>
      </c>
    </row>
    <row r="42" spans="1:11" x14ac:dyDescent="0.25">
      <c r="A42" s="29">
        <v>64131</v>
      </c>
      <c r="B42" s="29">
        <v>-34</v>
      </c>
      <c r="C42" s="32" t="s">
        <v>282</v>
      </c>
      <c r="D42" s="30">
        <v>0</v>
      </c>
      <c r="E42" s="43">
        <f t="shared" ref="E42:G45" si="84">SUM(D42/7.5345)</f>
        <v>0</v>
      </c>
      <c r="F42" s="30">
        <v>0</v>
      </c>
      <c r="G42" s="43">
        <f t="shared" si="84"/>
        <v>0</v>
      </c>
      <c r="H42" s="30">
        <v>0</v>
      </c>
      <c r="I42" s="43">
        <f t="shared" ref="I42" si="85">SUM(H42/7.5345)</f>
        <v>0</v>
      </c>
      <c r="J42" s="30">
        <v>0</v>
      </c>
      <c r="K42" s="43">
        <f t="shared" ref="K42" si="86">SUM(J42/7.5345)</f>
        <v>0</v>
      </c>
    </row>
    <row r="43" spans="1:11" x14ac:dyDescent="0.25">
      <c r="A43" s="29">
        <v>64132</v>
      </c>
      <c r="B43" s="29"/>
      <c r="C43" s="32" t="s">
        <v>569</v>
      </c>
      <c r="D43" s="30">
        <f>SUM(D44:D45)</f>
        <v>1100</v>
      </c>
      <c r="E43" s="43">
        <f t="shared" si="84"/>
        <v>145.99508925608865</v>
      </c>
      <c r="F43" s="30">
        <f t="shared" ref="F43" si="87">SUM(F44:F45)</f>
        <v>1100</v>
      </c>
      <c r="G43" s="43">
        <f t="shared" si="84"/>
        <v>145.99508925608865</v>
      </c>
      <c r="H43" s="30">
        <f t="shared" ref="H43" si="88">SUM(H44:H45)</f>
        <v>1100</v>
      </c>
      <c r="I43" s="43">
        <f t="shared" ref="I43" si="89">SUM(H43/7.5345)</f>
        <v>145.99508925608865</v>
      </c>
      <c r="J43" s="30">
        <f t="shared" ref="J43" si="90">SUM(J44:J45)</f>
        <v>1100</v>
      </c>
      <c r="K43" s="43">
        <f t="shared" ref="K43" si="91">SUM(J43/7.5345)</f>
        <v>145.99508925608865</v>
      </c>
    </row>
    <row r="44" spans="1:11" x14ac:dyDescent="0.25">
      <c r="A44" s="29"/>
      <c r="B44" s="29">
        <v>-57</v>
      </c>
      <c r="C44" s="32" t="s">
        <v>570</v>
      </c>
      <c r="D44" s="30">
        <v>1000</v>
      </c>
      <c r="E44" s="43">
        <f t="shared" si="84"/>
        <v>132.72280841462606</v>
      </c>
      <c r="F44" s="30">
        <v>1000</v>
      </c>
      <c r="G44" s="43">
        <f t="shared" si="84"/>
        <v>132.72280841462606</v>
      </c>
      <c r="H44" s="30">
        <v>1000</v>
      </c>
      <c r="I44" s="43">
        <f t="shared" ref="I44" si="92">SUM(H44/7.5345)</f>
        <v>132.72280841462606</v>
      </c>
      <c r="J44" s="30">
        <v>1000</v>
      </c>
      <c r="K44" s="43">
        <f t="shared" ref="K44" si="93">SUM(J44/7.5345)</f>
        <v>132.72280841462606</v>
      </c>
    </row>
    <row r="45" spans="1:11" x14ac:dyDescent="0.25">
      <c r="A45" s="29"/>
      <c r="B45" s="29">
        <v>-55</v>
      </c>
      <c r="C45" s="32" t="s">
        <v>571</v>
      </c>
      <c r="D45" s="30">
        <v>100</v>
      </c>
      <c r="E45" s="43">
        <f t="shared" si="84"/>
        <v>13.272280841462605</v>
      </c>
      <c r="F45" s="30">
        <v>100</v>
      </c>
      <c r="G45" s="43">
        <f t="shared" si="84"/>
        <v>13.272280841462605</v>
      </c>
      <c r="H45" s="30">
        <v>100</v>
      </c>
      <c r="I45" s="43">
        <f t="shared" ref="I45" si="94">SUM(H45/7.5345)</f>
        <v>13.272280841462605</v>
      </c>
      <c r="J45" s="30">
        <v>100</v>
      </c>
      <c r="K45" s="43">
        <f t="shared" ref="K45" si="95">SUM(J45/7.5345)</f>
        <v>13.272280841462605</v>
      </c>
    </row>
    <row r="46" spans="1:11" x14ac:dyDescent="0.25">
      <c r="A46" s="29">
        <v>642</v>
      </c>
      <c r="B46" s="29"/>
      <c r="C46" s="32" t="s">
        <v>283</v>
      </c>
      <c r="D46" s="27">
        <f>SUM(D47+D51+D54+D56)</f>
        <v>675000</v>
      </c>
      <c r="E46" s="27">
        <f t="shared" ref="E46:K46" si="96">SUM(E47+E51+E54+E56)</f>
        <v>89587.895679872585</v>
      </c>
      <c r="F46" s="27">
        <f t="shared" si="96"/>
        <v>675000</v>
      </c>
      <c r="G46" s="27">
        <f t="shared" si="96"/>
        <v>89587.895679872585</v>
      </c>
      <c r="H46" s="27">
        <f t="shared" ref="H46" si="97">SUM(H47+H51+H54+H56)</f>
        <v>675000</v>
      </c>
      <c r="I46" s="27">
        <f t="shared" si="96"/>
        <v>89587.895679872585</v>
      </c>
      <c r="J46" s="27">
        <f t="shared" ref="J46" si="98">SUM(J47+J51+J54+J56)</f>
        <v>675000</v>
      </c>
      <c r="K46" s="27">
        <f t="shared" si="96"/>
        <v>89587.895679872585</v>
      </c>
    </row>
    <row r="47" spans="1:11" x14ac:dyDescent="0.25">
      <c r="A47" s="25">
        <v>6421</v>
      </c>
      <c r="B47" s="25"/>
      <c r="C47" s="26" t="s">
        <v>284</v>
      </c>
      <c r="D47" s="27">
        <f>SUM(D48+D49+D50)</f>
        <v>0</v>
      </c>
      <c r="E47" s="27">
        <f t="shared" ref="E47:K47" si="99">SUM(E48+E49+E50)</f>
        <v>0</v>
      </c>
      <c r="F47" s="27">
        <f t="shared" si="99"/>
        <v>0</v>
      </c>
      <c r="G47" s="27">
        <f t="shared" si="99"/>
        <v>0</v>
      </c>
      <c r="H47" s="27">
        <f t="shared" ref="H47" si="100">SUM(H48+H49+H50)</f>
        <v>0</v>
      </c>
      <c r="I47" s="27">
        <f t="shared" si="99"/>
        <v>0</v>
      </c>
      <c r="J47" s="27">
        <f t="shared" ref="J47" si="101">SUM(J48+J49+J50)</f>
        <v>0</v>
      </c>
      <c r="K47" s="27">
        <f t="shared" si="99"/>
        <v>0</v>
      </c>
    </row>
    <row r="48" spans="1:11" x14ac:dyDescent="0.25">
      <c r="A48" s="29">
        <v>64213</v>
      </c>
      <c r="B48" s="29"/>
      <c r="C48" s="32" t="s">
        <v>285</v>
      </c>
      <c r="D48" s="30">
        <f>SUM(D49:D50)</f>
        <v>0</v>
      </c>
      <c r="E48" s="43">
        <f t="shared" ref="E48:G50" si="102">SUM(D48/7.5345)</f>
        <v>0</v>
      </c>
      <c r="F48" s="30">
        <f t="shared" ref="F48" si="103">SUM(F49:F50)</f>
        <v>0</v>
      </c>
      <c r="G48" s="43">
        <f t="shared" si="102"/>
        <v>0</v>
      </c>
      <c r="H48" s="30">
        <f t="shared" ref="H48" si="104">SUM(H49:H50)</f>
        <v>0</v>
      </c>
      <c r="I48" s="43">
        <f t="shared" ref="I48" si="105">SUM(H48/7.5345)</f>
        <v>0</v>
      </c>
      <c r="J48" s="30">
        <f t="shared" ref="J48" si="106">SUM(J49:J50)</f>
        <v>0</v>
      </c>
      <c r="K48" s="43">
        <f t="shared" ref="K48" si="107">SUM(J48/7.5345)</f>
        <v>0</v>
      </c>
    </row>
    <row r="49" spans="1:11" x14ac:dyDescent="0.25">
      <c r="A49" s="29">
        <v>64218</v>
      </c>
      <c r="B49" s="29">
        <v>-35</v>
      </c>
      <c r="C49" s="32" t="s">
        <v>286</v>
      </c>
      <c r="D49" s="30">
        <v>0</v>
      </c>
      <c r="E49" s="43">
        <f t="shared" si="102"/>
        <v>0</v>
      </c>
      <c r="F49" s="30">
        <v>0</v>
      </c>
      <c r="G49" s="43">
        <f t="shared" si="102"/>
        <v>0</v>
      </c>
      <c r="H49" s="30">
        <v>0</v>
      </c>
      <c r="I49" s="43">
        <f t="shared" ref="I49" si="108">SUM(H49/7.5345)</f>
        <v>0</v>
      </c>
      <c r="J49" s="30">
        <v>0</v>
      </c>
      <c r="K49" s="43">
        <f t="shared" ref="K49" si="109">SUM(J49/7.5345)</f>
        <v>0</v>
      </c>
    </row>
    <row r="50" spans="1:11" x14ac:dyDescent="0.25">
      <c r="A50" s="29">
        <v>64219</v>
      </c>
      <c r="B50" s="29"/>
      <c r="C50" s="32" t="s">
        <v>287</v>
      </c>
      <c r="D50" s="30">
        <v>0</v>
      </c>
      <c r="E50" s="43">
        <f t="shared" si="102"/>
        <v>0</v>
      </c>
      <c r="F50" s="30">
        <v>0</v>
      </c>
      <c r="G50" s="43">
        <f t="shared" si="102"/>
        <v>0</v>
      </c>
      <c r="H50" s="30">
        <v>0</v>
      </c>
      <c r="I50" s="43">
        <f t="shared" ref="I50" si="110">SUM(H50/7.5345)</f>
        <v>0</v>
      </c>
      <c r="J50" s="30">
        <v>0</v>
      </c>
      <c r="K50" s="43">
        <f t="shared" ref="K50" si="111">SUM(J50/7.5345)</f>
        <v>0</v>
      </c>
    </row>
    <row r="51" spans="1:11" x14ac:dyDescent="0.25">
      <c r="A51" s="25">
        <v>6422</v>
      </c>
      <c r="B51" s="25"/>
      <c r="C51" s="26" t="s">
        <v>288</v>
      </c>
      <c r="D51" s="27">
        <f>SUM(D52:D53)</f>
        <v>370000</v>
      </c>
      <c r="E51" s="27">
        <f t="shared" ref="E51:K51" si="112">SUM(E52:E53)</f>
        <v>49107.439113411638</v>
      </c>
      <c r="F51" s="27">
        <f t="shared" si="112"/>
        <v>370000</v>
      </c>
      <c r="G51" s="27">
        <f t="shared" si="112"/>
        <v>49107.439113411638</v>
      </c>
      <c r="H51" s="27">
        <f t="shared" ref="H51" si="113">SUM(H52:H53)</f>
        <v>370000</v>
      </c>
      <c r="I51" s="27">
        <f t="shared" si="112"/>
        <v>49107.439113411638</v>
      </c>
      <c r="J51" s="27">
        <f t="shared" ref="J51" si="114">SUM(J52:J53)</f>
        <v>370000</v>
      </c>
      <c r="K51" s="27">
        <f t="shared" si="112"/>
        <v>49107.439113411638</v>
      </c>
    </row>
    <row r="52" spans="1:11" s="33" customFormat="1" x14ac:dyDescent="0.25">
      <c r="A52" s="29">
        <v>64222</v>
      </c>
      <c r="B52" s="29">
        <v>-10</v>
      </c>
      <c r="C52" s="32" t="s">
        <v>289</v>
      </c>
      <c r="D52" s="30">
        <v>300000</v>
      </c>
      <c r="E52" s="43">
        <f t="shared" ref="E52:G53" si="115">SUM(D52/7.5345)</f>
        <v>39816.842524387816</v>
      </c>
      <c r="F52" s="30">
        <v>300000</v>
      </c>
      <c r="G52" s="43">
        <f t="shared" si="115"/>
        <v>39816.842524387816</v>
      </c>
      <c r="H52" s="30">
        <v>300000</v>
      </c>
      <c r="I52" s="43">
        <f t="shared" ref="I52" si="116">SUM(H52/7.5345)</f>
        <v>39816.842524387816</v>
      </c>
      <c r="J52" s="30">
        <v>300000</v>
      </c>
      <c r="K52" s="43">
        <f t="shared" ref="K52" si="117">SUM(J52/7.5345)</f>
        <v>39816.842524387816</v>
      </c>
    </row>
    <row r="53" spans="1:11" x14ac:dyDescent="0.25">
      <c r="A53" s="29">
        <v>64229</v>
      </c>
      <c r="B53" s="29">
        <v>-33</v>
      </c>
      <c r="C53" s="32" t="s">
        <v>290</v>
      </c>
      <c r="D53" s="30">
        <v>70000</v>
      </c>
      <c r="E53" s="43">
        <f t="shared" si="115"/>
        <v>9290.596589023824</v>
      </c>
      <c r="F53" s="30">
        <v>70000</v>
      </c>
      <c r="G53" s="43">
        <f t="shared" si="115"/>
        <v>9290.596589023824</v>
      </c>
      <c r="H53" s="30">
        <v>70000</v>
      </c>
      <c r="I53" s="43">
        <f t="shared" ref="I53" si="118">SUM(H53/7.5345)</f>
        <v>9290.596589023824</v>
      </c>
      <c r="J53" s="30">
        <v>70000</v>
      </c>
      <c r="K53" s="43">
        <f t="shared" ref="K53" si="119">SUM(J53/7.5345)</f>
        <v>9290.596589023824</v>
      </c>
    </row>
    <row r="54" spans="1:11" x14ac:dyDescent="0.25">
      <c r="A54" s="25">
        <v>6423</v>
      </c>
      <c r="B54" s="25"/>
      <c r="C54" s="26" t="s">
        <v>291</v>
      </c>
      <c r="D54" s="27">
        <f>SUM(D55)</f>
        <v>300000</v>
      </c>
      <c r="E54" s="27">
        <f t="shared" ref="E54:K54" si="120">SUM(E55)</f>
        <v>39816.842524387816</v>
      </c>
      <c r="F54" s="27">
        <f t="shared" si="120"/>
        <v>300000</v>
      </c>
      <c r="G54" s="27">
        <f t="shared" si="120"/>
        <v>39816.842524387816</v>
      </c>
      <c r="H54" s="27">
        <f t="shared" ref="H54" si="121">SUM(H55)</f>
        <v>300000</v>
      </c>
      <c r="I54" s="27">
        <f t="shared" si="120"/>
        <v>39816.842524387816</v>
      </c>
      <c r="J54" s="27">
        <f t="shared" ref="J54" si="122">SUM(J55)</f>
        <v>300000</v>
      </c>
      <c r="K54" s="27">
        <f t="shared" si="120"/>
        <v>39816.842524387816</v>
      </c>
    </row>
    <row r="55" spans="1:11" x14ac:dyDescent="0.25">
      <c r="A55" s="29">
        <v>64231</v>
      </c>
      <c r="B55" s="29">
        <v>-13</v>
      </c>
      <c r="C55" s="32" t="s">
        <v>292</v>
      </c>
      <c r="D55" s="30">
        <v>300000</v>
      </c>
      <c r="E55" s="43">
        <f>SUM(D55/7.5345)</f>
        <v>39816.842524387816</v>
      </c>
      <c r="F55" s="30">
        <v>300000</v>
      </c>
      <c r="G55" s="43">
        <f>SUM(F55/7.5345)</f>
        <v>39816.842524387816</v>
      </c>
      <c r="H55" s="30">
        <v>300000</v>
      </c>
      <c r="I55" s="43">
        <f>SUM(H55/7.5345)</f>
        <v>39816.842524387816</v>
      </c>
      <c r="J55" s="30">
        <v>300000</v>
      </c>
      <c r="K55" s="43">
        <f>SUM(J55/7.5345)</f>
        <v>39816.842524387816</v>
      </c>
    </row>
    <row r="56" spans="1:11" x14ac:dyDescent="0.25">
      <c r="A56" s="25">
        <v>6429</v>
      </c>
      <c r="B56" s="25"/>
      <c r="C56" s="26" t="s">
        <v>291</v>
      </c>
      <c r="D56" s="27">
        <f>SUM(D57+D58+D59)</f>
        <v>5000</v>
      </c>
      <c r="E56" s="27">
        <f t="shared" ref="E56:K56" si="123">SUM(E57+E58+E59)</f>
        <v>663.61404207313024</v>
      </c>
      <c r="F56" s="27">
        <f t="shared" si="123"/>
        <v>5000</v>
      </c>
      <c r="G56" s="27">
        <f t="shared" si="123"/>
        <v>663.61404207313024</v>
      </c>
      <c r="H56" s="27">
        <f t="shared" si="123"/>
        <v>5000</v>
      </c>
      <c r="I56" s="27">
        <f t="shared" si="123"/>
        <v>663.61404207313024</v>
      </c>
      <c r="J56" s="27">
        <f t="shared" si="123"/>
        <v>5000</v>
      </c>
      <c r="K56" s="27">
        <f t="shared" si="123"/>
        <v>663.61404207313024</v>
      </c>
    </row>
    <row r="57" spans="1:11" x14ac:dyDescent="0.25">
      <c r="A57" s="29">
        <v>64299</v>
      </c>
      <c r="B57" s="29">
        <v>-37</v>
      </c>
      <c r="C57" s="32" t="s">
        <v>293</v>
      </c>
      <c r="D57" s="30">
        <v>5000</v>
      </c>
      <c r="E57" s="43">
        <f t="shared" ref="E57:G59" si="124">SUM(D57/7.5345)</f>
        <v>663.61404207313024</v>
      </c>
      <c r="F57" s="30">
        <v>5000</v>
      </c>
      <c r="G57" s="43">
        <f t="shared" si="124"/>
        <v>663.61404207313024</v>
      </c>
      <c r="H57" s="30">
        <v>5000</v>
      </c>
      <c r="I57" s="43">
        <f t="shared" ref="I57" si="125">SUM(H57/7.5345)</f>
        <v>663.61404207313024</v>
      </c>
      <c r="J57" s="30">
        <v>5000</v>
      </c>
      <c r="K57" s="43">
        <f t="shared" ref="K57" si="126">SUM(J57/7.5345)</f>
        <v>663.61404207313024</v>
      </c>
    </row>
    <row r="58" spans="1:11" x14ac:dyDescent="0.25">
      <c r="A58" s="29">
        <v>64299</v>
      </c>
      <c r="B58" s="29">
        <v>-12</v>
      </c>
      <c r="C58" s="32" t="s">
        <v>291</v>
      </c>
      <c r="D58" s="30">
        <v>0</v>
      </c>
      <c r="E58" s="43">
        <f t="shared" si="124"/>
        <v>0</v>
      </c>
      <c r="F58" s="30">
        <v>0</v>
      </c>
      <c r="G58" s="43">
        <f t="shared" si="124"/>
        <v>0</v>
      </c>
      <c r="H58" s="30">
        <v>0</v>
      </c>
      <c r="I58" s="43">
        <f t="shared" ref="I58" si="127">SUM(H58/7.5345)</f>
        <v>0</v>
      </c>
      <c r="J58" s="30">
        <v>0</v>
      </c>
      <c r="K58" s="43">
        <f t="shared" ref="K58" si="128">SUM(J58/7.5345)</f>
        <v>0</v>
      </c>
    </row>
    <row r="59" spans="1:11" x14ac:dyDescent="0.25">
      <c r="A59" s="29">
        <v>64299</v>
      </c>
      <c r="B59" s="29">
        <v>-44</v>
      </c>
      <c r="C59" s="32" t="s">
        <v>524</v>
      </c>
      <c r="D59" s="30">
        <v>0</v>
      </c>
      <c r="E59" s="43">
        <f t="shared" si="124"/>
        <v>0</v>
      </c>
      <c r="F59" s="30">
        <v>0</v>
      </c>
      <c r="G59" s="43">
        <f t="shared" si="124"/>
        <v>0</v>
      </c>
      <c r="H59" s="30">
        <v>0</v>
      </c>
      <c r="I59" s="43">
        <f t="shared" ref="I59" si="129">SUM(H59/7.5345)</f>
        <v>0</v>
      </c>
      <c r="J59" s="30">
        <v>0</v>
      </c>
      <c r="K59" s="43">
        <f t="shared" ref="K59" si="130">SUM(J59/7.5345)</f>
        <v>0</v>
      </c>
    </row>
    <row r="60" spans="1:11" x14ac:dyDescent="0.25">
      <c r="A60" s="25">
        <v>65</v>
      </c>
      <c r="B60" s="25"/>
      <c r="C60" s="26" t="s">
        <v>294</v>
      </c>
      <c r="D60" s="27">
        <f>SUM(D61+D70)</f>
        <v>1617000</v>
      </c>
      <c r="E60" s="27">
        <f t="shared" ref="E60:K60" si="131">SUM(E61+E70)</f>
        <v>214612.78120645034</v>
      </c>
      <c r="F60" s="27">
        <f t="shared" si="131"/>
        <v>1617000</v>
      </c>
      <c r="G60" s="27">
        <f t="shared" si="131"/>
        <v>214612.78120645034</v>
      </c>
      <c r="H60" s="27">
        <f t="shared" ref="H60" si="132">SUM(H61+H70)</f>
        <v>1747000</v>
      </c>
      <c r="I60" s="27">
        <f t="shared" si="131"/>
        <v>231866.74630035172</v>
      </c>
      <c r="J60" s="27">
        <f t="shared" ref="J60" si="133">SUM(J61+J70)</f>
        <v>1747000</v>
      </c>
      <c r="K60" s="27">
        <f t="shared" si="131"/>
        <v>231866.74630035172</v>
      </c>
    </row>
    <row r="61" spans="1:11" x14ac:dyDescent="0.25">
      <c r="A61" s="29">
        <v>652</v>
      </c>
      <c r="B61" s="29"/>
      <c r="C61" s="32" t="s">
        <v>295</v>
      </c>
      <c r="D61" s="27">
        <f>SUM(D62+D64+D66+D68)</f>
        <v>1527000</v>
      </c>
      <c r="E61" s="27">
        <f t="shared" ref="E61:K61" si="134">SUM(E62+E64+E66+E68)</f>
        <v>202667.72844913398</v>
      </c>
      <c r="F61" s="27">
        <f t="shared" si="134"/>
        <v>1527000</v>
      </c>
      <c r="G61" s="27">
        <f t="shared" si="134"/>
        <v>202667.72844913398</v>
      </c>
      <c r="H61" s="27">
        <f t="shared" ref="H61" si="135">SUM(H62+H64+H66+H68)</f>
        <v>1527000</v>
      </c>
      <c r="I61" s="27">
        <f t="shared" si="134"/>
        <v>202667.72844913398</v>
      </c>
      <c r="J61" s="27">
        <f t="shared" ref="J61" si="136">SUM(J62+J64+J66+J68)</f>
        <v>1527000</v>
      </c>
      <c r="K61" s="27">
        <f t="shared" si="134"/>
        <v>202667.72844913398</v>
      </c>
    </row>
    <row r="62" spans="1:11" x14ac:dyDescent="0.25">
      <c r="A62" s="25">
        <v>6522</v>
      </c>
      <c r="B62" s="25"/>
      <c r="C62" s="26" t="s">
        <v>296</v>
      </c>
      <c r="D62" s="27">
        <f>SUM(D63)</f>
        <v>2000</v>
      </c>
      <c r="E62" s="27">
        <f t="shared" ref="E62:K62" si="137">SUM(E63)</f>
        <v>265.44561682925212</v>
      </c>
      <c r="F62" s="27">
        <f t="shared" si="137"/>
        <v>2000</v>
      </c>
      <c r="G62" s="27">
        <f t="shared" si="137"/>
        <v>265.44561682925212</v>
      </c>
      <c r="H62" s="27">
        <f t="shared" ref="H62" si="138">SUM(H63)</f>
        <v>2000</v>
      </c>
      <c r="I62" s="27">
        <f t="shared" si="137"/>
        <v>265.44561682925212</v>
      </c>
      <c r="J62" s="27">
        <f t="shared" ref="J62" si="139">SUM(J63)</f>
        <v>2000</v>
      </c>
      <c r="K62" s="27">
        <f t="shared" si="137"/>
        <v>265.44561682925212</v>
      </c>
    </row>
    <row r="63" spans="1:11" x14ac:dyDescent="0.25">
      <c r="A63" s="29">
        <v>65221</v>
      </c>
      <c r="B63" s="29">
        <v>-15</v>
      </c>
      <c r="C63" s="32" t="s">
        <v>297</v>
      </c>
      <c r="D63" s="30">
        <v>2000</v>
      </c>
      <c r="E63" s="43">
        <f>SUM(D63/7.5345)</f>
        <v>265.44561682925212</v>
      </c>
      <c r="F63" s="30">
        <v>2000</v>
      </c>
      <c r="G63" s="43">
        <f>SUM(F63/7.5345)</f>
        <v>265.44561682925212</v>
      </c>
      <c r="H63" s="30">
        <v>2000</v>
      </c>
      <c r="I63" s="43">
        <f>SUM(H63/7.5345)</f>
        <v>265.44561682925212</v>
      </c>
      <c r="J63" s="30">
        <v>2000</v>
      </c>
      <c r="K63" s="43">
        <f>SUM(J63/7.5345)</f>
        <v>265.44561682925212</v>
      </c>
    </row>
    <row r="64" spans="1:11" x14ac:dyDescent="0.25">
      <c r="A64" s="25">
        <v>6524</v>
      </c>
      <c r="B64" s="25"/>
      <c r="C64" s="26" t="s">
        <v>298</v>
      </c>
      <c r="D64" s="27">
        <f>SUM(D65)</f>
        <v>1500000</v>
      </c>
      <c r="E64" s="27">
        <f>SUM(E65)</f>
        <v>199084.21262193908</v>
      </c>
      <c r="F64" s="27">
        <f t="shared" ref="E64:K64" si="140">SUM(F65)</f>
        <v>1500000</v>
      </c>
      <c r="G64" s="27">
        <f t="shared" si="140"/>
        <v>199084.21262193908</v>
      </c>
      <c r="H64" s="27">
        <f t="shared" ref="H64" si="141">SUM(H65)</f>
        <v>1500000</v>
      </c>
      <c r="I64" s="27">
        <f t="shared" si="140"/>
        <v>199084.21262193908</v>
      </c>
      <c r="J64" s="27">
        <f t="shared" ref="J64" si="142">SUM(J65)</f>
        <v>1500000</v>
      </c>
      <c r="K64" s="27">
        <f t="shared" si="140"/>
        <v>199084.21262193908</v>
      </c>
    </row>
    <row r="65" spans="1:11" x14ac:dyDescent="0.25">
      <c r="A65" s="29">
        <v>65241</v>
      </c>
      <c r="B65" s="29">
        <v>-16</v>
      </c>
      <c r="C65" s="32" t="s">
        <v>298</v>
      </c>
      <c r="D65" s="30">
        <v>1500000</v>
      </c>
      <c r="E65" s="43">
        <f>SUM(D65/7.5345)</f>
        <v>199084.21262193908</v>
      </c>
      <c r="F65" s="30">
        <v>1500000</v>
      </c>
      <c r="G65" s="43">
        <f>SUM(F65/7.5345)</f>
        <v>199084.21262193908</v>
      </c>
      <c r="H65" s="30">
        <v>1500000</v>
      </c>
      <c r="I65" s="43">
        <f>SUM(H65/7.5345)</f>
        <v>199084.21262193908</v>
      </c>
      <c r="J65" s="30">
        <v>1500000</v>
      </c>
      <c r="K65" s="43">
        <f>SUM(J65/7.5345)</f>
        <v>199084.21262193908</v>
      </c>
    </row>
    <row r="66" spans="1:11" x14ac:dyDescent="0.25">
      <c r="A66" s="25">
        <v>6525</v>
      </c>
      <c r="B66" s="25"/>
      <c r="C66" s="26" t="s">
        <v>299</v>
      </c>
      <c r="D66" s="27">
        <f>SUM(D67)</f>
        <v>0</v>
      </c>
      <c r="E66" s="27">
        <f t="shared" ref="E66:K66" si="143">SUM(E67)</f>
        <v>0</v>
      </c>
      <c r="F66" s="27">
        <f t="shared" si="143"/>
        <v>0</v>
      </c>
      <c r="G66" s="27">
        <f t="shared" si="143"/>
        <v>0</v>
      </c>
      <c r="H66" s="27">
        <f t="shared" ref="H66" si="144">SUM(H67)</f>
        <v>0</v>
      </c>
      <c r="I66" s="27">
        <f t="shared" si="143"/>
        <v>0</v>
      </c>
      <c r="J66" s="27">
        <f t="shared" ref="J66" si="145">SUM(J67)</f>
        <v>0</v>
      </c>
      <c r="K66" s="27">
        <f t="shared" si="143"/>
        <v>0</v>
      </c>
    </row>
    <row r="67" spans="1:11" x14ac:dyDescent="0.25">
      <c r="A67" s="29">
        <v>65251</v>
      </c>
      <c r="B67" s="29">
        <v>-17</v>
      </c>
      <c r="C67" s="32" t="s">
        <v>299</v>
      </c>
      <c r="D67" s="30">
        <v>0</v>
      </c>
      <c r="E67" s="43">
        <f>SUM(D67/7.5345)</f>
        <v>0</v>
      </c>
      <c r="F67" s="30">
        <v>0</v>
      </c>
      <c r="G67" s="43">
        <f>SUM(F67/7.5345)</f>
        <v>0</v>
      </c>
      <c r="H67" s="30">
        <v>0</v>
      </c>
      <c r="I67" s="43">
        <f>SUM(H67/7.5345)</f>
        <v>0</v>
      </c>
      <c r="J67" s="30">
        <v>0</v>
      </c>
      <c r="K67" s="43">
        <f>SUM(J67/7.5345)</f>
        <v>0</v>
      </c>
    </row>
    <row r="68" spans="1:11" x14ac:dyDescent="0.25">
      <c r="A68" s="25">
        <v>6526</v>
      </c>
      <c r="B68" s="25"/>
      <c r="C68" s="26" t="s">
        <v>300</v>
      </c>
      <c r="D68" s="27">
        <f>SUM(D69)</f>
        <v>25000</v>
      </c>
      <c r="E68" s="27">
        <f t="shared" ref="E68:K68" si="146">SUM(E69)</f>
        <v>3318.0702103656513</v>
      </c>
      <c r="F68" s="27">
        <f t="shared" si="146"/>
        <v>25000</v>
      </c>
      <c r="G68" s="27">
        <f t="shared" si="146"/>
        <v>3318.0702103656513</v>
      </c>
      <c r="H68" s="27">
        <f t="shared" ref="H68" si="147">SUM(H69)</f>
        <v>25000</v>
      </c>
      <c r="I68" s="27">
        <f t="shared" si="146"/>
        <v>3318.0702103656513</v>
      </c>
      <c r="J68" s="27">
        <f t="shared" ref="J68" si="148">SUM(J69)</f>
        <v>25000</v>
      </c>
      <c r="K68" s="27">
        <f t="shared" si="146"/>
        <v>3318.0702103656513</v>
      </c>
    </row>
    <row r="69" spans="1:11" x14ac:dyDescent="0.25">
      <c r="A69" s="29">
        <v>65269</v>
      </c>
      <c r="B69" s="29">
        <v>-18</v>
      </c>
      <c r="C69" s="32" t="s">
        <v>300</v>
      </c>
      <c r="D69" s="30">
        <v>25000</v>
      </c>
      <c r="E69" s="43">
        <f>SUM(D69/7.5345)</f>
        <v>3318.0702103656513</v>
      </c>
      <c r="F69" s="30">
        <v>25000</v>
      </c>
      <c r="G69" s="43">
        <f>SUM(F69/7.5345)</f>
        <v>3318.0702103656513</v>
      </c>
      <c r="H69" s="30">
        <v>25000</v>
      </c>
      <c r="I69" s="43">
        <f>SUM(H69/7.5345)</f>
        <v>3318.0702103656513</v>
      </c>
      <c r="J69" s="30">
        <v>25000</v>
      </c>
      <c r="K69" s="43">
        <f>SUM(J69/7.5345)</f>
        <v>3318.0702103656513</v>
      </c>
    </row>
    <row r="70" spans="1:11" x14ac:dyDescent="0.25">
      <c r="A70" s="29">
        <v>653</v>
      </c>
      <c r="B70" s="29"/>
      <c r="C70" s="32" t="s">
        <v>301</v>
      </c>
      <c r="D70" s="27">
        <f t="shared" ref="D70" si="149">SUM(D71+D73)</f>
        <v>90000</v>
      </c>
      <c r="E70" s="27">
        <f t="shared" ref="E70:F70" si="150">SUM(E71+E73)</f>
        <v>11945.052757316345</v>
      </c>
      <c r="F70" s="27">
        <f t="shared" si="150"/>
        <v>90000</v>
      </c>
      <c r="G70" s="27">
        <f t="shared" ref="G70" si="151">SUM(G71+G73)</f>
        <v>11945.052757316345</v>
      </c>
      <c r="H70" s="27">
        <f t="shared" ref="H70:K70" si="152">SUM(H71+H73)</f>
        <v>220000</v>
      </c>
      <c r="I70" s="27">
        <f t="shared" si="152"/>
        <v>29199.01785121773</v>
      </c>
      <c r="J70" s="27">
        <f t="shared" si="152"/>
        <v>220000</v>
      </c>
      <c r="K70" s="27">
        <f t="shared" si="152"/>
        <v>29199.01785121773</v>
      </c>
    </row>
    <row r="71" spans="1:11" x14ac:dyDescent="0.25">
      <c r="A71" s="25">
        <v>6531</v>
      </c>
      <c r="B71" s="25"/>
      <c r="C71" s="26" t="s">
        <v>302</v>
      </c>
      <c r="D71" s="27">
        <f>SUM(D72)</f>
        <v>20000</v>
      </c>
      <c r="E71" s="27">
        <f t="shared" ref="E71:K71" si="153">SUM(E72)</f>
        <v>2654.4561682925209</v>
      </c>
      <c r="F71" s="27">
        <f t="shared" si="153"/>
        <v>20000</v>
      </c>
      <c r="G71" s="27">
        <f t="shared" si="153"/>
        <v>2654.4561682925209</v>
      </c>
      <c r="H71" s="27">
        <f t="shared" ref="H71" si="154">SUM(H72)</f>
        <v>20000</v>
      </c>
      <c r="I71" s="27">
        <f t="shared" si="153"/>
        <v>2654.4561682925209</v>
      </c>
      <c r="J71" s="27">
        <f t="shared" ref="J71" si="155">SUM(J72)</f>
        <v>20000</v>
      </c>
      <c r="K71" s="27">
        <f t="shared" si="153"/>
        <v>2654.4561682925209</v>
      </c>
    </row>
    <row r="72" spans="1:11" x14ac:dyDescent="0.25">
      <c r="A72" s="29">
        <v>65311</v>
      </c>
      <c r="B72" s="29">
        <v>-19</v>
      </c>
      <c r="C72" s="32" t="s">
        <v>303</v>
      </c>
      <c r="D72" s="30">
        <v>20000</v>
      </c>
      <c r="E72" s="43">
        <f>SUM(D72/7.5345)</f>
        <v>2654.4561682925209</v>
      </c>
      <c r="F72" s="30">
        <v>20000</v>
      </c>
      <c r="G72" s="43">
        <f>SUM(F72/7.5345)</f>
        <v>2654.4561682925209</v>
      </c>
      <c r="H72" s="30">
        <v>20000</v>
      </c>
      <c r="I72" s="43">
        <f>SUM(H72/7.5345)</f>
        <v>2654.4561682925209</v>
      </c>
      <c r="J72" s="30">
        <v>20000</v>
      </c>
      <c r="K72" s="43">
        <f>SUM(J72/7.5345)</f>
        <v>2654.4561682925209</v>
      </c>
    </row>
    <row r="73" spans="1:11" x14ac:dyDescent="0.25">
      <c r="A73" s="25">
        <v>6532</v>
      </c>
      <c r="B73" s="25"/>
      <c r="C73" s="26" t="s">
        <v>304</v>
      </c>
      <c r="D73" s="27">
        <f>SUM(D74)</f>
        <v>70000</v>
      </c>
      <c r="E73" s="27">
        <f t="shared" ref="E73:K73" si="156">SUM(E74)</f>
        <v>9290.596589023824</v>
      </c>
      <c r="F73" s="27">
        <f t="shared" si="156"/>
        <v>70000</v>
      </c>
      <c r="G73" s="27">
        <f t="shared" si="156"/>
        <v>9290.596589023824</v>
      </c>
      <c r="H73" s="27">
        <f t="shared" ref="H73" si="157">SUM(H74)</f>
        <v>200000</v>
      </c>
      <c r="I73" s="27">
        <f t="shared" si="156"/>
        <v>26544.56168292521</v>
      </c>
      <c r="J73" s="27">
        <f t="shared" ref="J73" si="158">SUM(J74)</f>
        <v>200000</v>
      </c>
      <c r="K73" s="27">
        <f t="shared" si="156"/>
        <v>26544.56168292521</v>
      </c>
    </row>
    <row r="74" spans="1:11" x14ac:dyDescent="0.25">
      <c r="A74" s="29">
        <v>65321</v>
      </c>
      <c r="B74" s="29">
        <v>-20</v>
      </c>
      <c r="C74" s="32" t="s">
        <v>305</v>
      </c>
      <c r="D74" s="30">
        <v>70000</v>
      </c>
      <c r="E74" s="43">
        <f>SUM(D74/7.5345)</f>
        <v>9290.596589023824</v>
      </c>
      <c r="F74" s="30">
        <v>70000</v>
      </c>
      <c r="G74" s="43">
        <f>SUM(F74/7.5345)</f>
        <v>9290.596589023824</v>
      </c>
      <c r="H74" s="30">
        <v>200000</v>
      </c>
      <c r="I74" s="43">
        <f>SUM(H74/7.5345)</f>
        <v>26544.56168292521</v>
      </c>
      <c r="J74" s="30">
        <v>200000</v>
      </c>
      <c r="K74" s="43">
        <f>SUM(J74/7.5345)</f>
        <v>26544.56168292521</v>
      </c>
    </row>
    <row r="75" spans="1:11" ht="22.5" x14ac:dyDescent="0.25">
      <c r="A75" s="25">
        <v>66</v>
      </c>
      <c r="B75" s="25"/>
      <c r="C75" s="54" t="s">
        <v>693</v>
      </c>
      <c r="D75" s="64">
        <f>SUM(D76)</f>
        <v>5000</v>
      </c>
      <c r="E75" s="64">
        <f t="shared" ref="E75:K75" si="159">SUM(E76)</f>
        <v>663.61404207313024</v>
      </c>
      <c r="F75" s="64">
        <f t="shared" si="159"/>
        <v>5000</v>
      </c>
      <c r="G75" s="64">
        <f t="shared" si="159"/>
        <v>663.61404207313024</v>
      </c>
      <c r="H75" s="64">
        <f t="shared" ref="H75" si="160">SUM(H76)</f>
        <v>5000</v>
      </c>
      <c r="I75" s="64">
        <f t="shared" si="159"/>
        <v>663.61404207313024</v>
      </c>
      <c r="J75" s="64">
        <f t="shared" ref="J75" si="161">SUM(J76)</f>
        <v>5000</v>
      </c>
      <c r="K75" s="64">
        <f t="shared" si="159"/>
        <v>663.61404207313024</v>
      </c>
    </row>
    <row r="76" spans="1:11" x14ac:dyDescent="0.25">
      <c r="A76" s="29">
        <v>66142</v>
      </c>
      <c r="B76" s="29">
        <v>-66</v>
      </c>
      <c r="C76" s="34" t="s">
        <v>694</v>
      </c>
      <c r="D76" s="30">
        <v>5000</v>
      </c>
      <c r="E76" s="43">
        <f>SUM(D76/7.5345)</f>
        <v>663.61404207313024</v>
      </c>
      <c r="F76" s="30">
        <v>5000</v>
      </c>
      <c r="G76" s="43">
        <f>SUM(F76/7.5345)</f>
        <v>663.61404207313024</v>
      </c>
      <c r="H76" s="30">
        <v>5000</v>
      </c>
      <c r="I76" s="43">
        <f>SUM(H76/7.5345)</f>
        <v>663.61404207313024</v>
      </c>
      <c r="J76" s="30">
        <v>5000</v>
      </c>
      <c r="K76" s="43">
        <f>SUM(J76/7.5345)</f>
        <v>663.61404207313024</v>
      </c>
    </row>
    <row r="77" spans="1:11" x14ac:dyDescent="0.25">
      <c r="A77" s="25">
        <v>7</v>
      </c>
      <c r="B77" s="25"/>
      <c r="C77" s="26" t="s">
        <v>306</v>
      </c>
      <c r="D77" s="27">
        <f>SUM(D78+D83)</f>
        <v>380000</v>
      </c>
      <c r="E77" s="27">
        <f t="shared" ref="E77:K77" si="162">SUM(E78+E83)</f>
        <v>50434.667197557901</v>
      </c>
      <c r="F77" s="27">
        <f t="shared" si="162"/>
        <v>380000</v>
      </c>
      <c r="G77" s="27">
        <f t="shared" si="162"/>
        <v>50434.667197557901</v>
      </c>
      <c r="H77" s="27">
        <f t="shared" ref="H77" si="163">SUM(H78+H83)</f>
        <v>380000</v>
      </c>
      <c r="I77" s="27">
        <f t="shared" si="162"/>
        <v>50434.667197557901</v>
      </c>
      <c r="J77" s="27">
        <f t="shared" ref="J77" si="164">SUM(J78+J83)</f>
        <v>380000</v>
      </c>
      <c r="K77" s="27">
        <f t="shared" si="162"/>
        <v>50434.667197557901</v>
      </c>
    </row>
    <row r="78" spans="1:11" x14ac:dyDescent="0.25">
      <c r="A78" s="25">
        <v>71</v>
      </c>
      <c r="B78" s="25"/>
      <c r="C78" s="26" t="s">
        <v>572</v>
      </c>
      <c r="D78" s="27">
        <f>SUM(D79+D81)</f>
        <v>380000</v>
      </c>
      <c r="E78" s="27">
        <f t="shared" ref="E78:K78" si="165">SUM(E79+E81)</f>
        <v>50434.667197557901</v>
      </c>
      <c r="F78" s="27">
        <f t="shared" si="165"/>
        <v>380000</v>
      </c>
      <c r="G78" s="27">
        <f t="shared" si="165"/>
        <v>50434.667197557901</v>
      </c>
      <c r="H78" s="27">
        <f t="shared" ref="H78" si="166">SUM(H79+H81)</f>
        <v>380000</v>
      </c>
      <c r="I78" s="27">
        <f t="shared" si="165"/>
        <v>50434.667197557901</v>
      </c>
      <c r="J78" s="27">
        <f t="shared" ref="J78" si="167">SUM(J79+J81)</f>
        <v>380000</v>
      </c>
      <c r="K78" s="27">
        <f t="shared" si="165"/>
        <v>50434.667197557901</v>
      </c>
    </row>
    <row r="79" spans="1:11" s="22" customFormat="1" x14ac:dyDescent="0.25">
      <c r="A79" s="25">
        <v>7111</v>
      </c>
      <c r="B79" s="25"/>
      <c r="C79" s="26" t="s">
        <v>308</v>
      </c>
      <c r="D79" s="27">
        <f>SUM(D80)</f>
        <v>300000</v>
      </c>
      <c r="E79" s="27">
        <f t="shared" ref="E79:K79" si="168">SUM(E80)</f>
        <v>39816.842524387816</v>
      </c>
      <c r="F79" s="27">
        <f t="shared" si="168"/>
        <v>300000</v>
      </c>
      <c r="G79" s="27">
        <f t="shared" si="168"/>
        <v>39816.842524387816</v>
      </c>
      <c r="H79" s="27">
        <f t="shared" ref="H79" si="169">SUM(H80)</f>
        <v>300000</v>
      </c>
      <c r="I79" s="27">
        <f t="shared" si="168"/>
        <v>39816.842524387816</v>
      </c>
      <c r="J79" s="27">
        <f t="shared" ref="J79" si="170">SUM(J80)</f>
        <v>300000</v>
      </c>
      <c r="K79" s="27">
        <f t="shared" si="168"/>
        <v>39816.842524387816</v>
      </c>
    </row>
    <row r="80" spans="1:11" s="41" customFormat="1" x14ac:dyDescent="0.25">
      <c r="A80" s="29"/>
      <c r="B80" s="29">
        <v>-58</v>
      </c>
      <c r="C80" s="32" t="s">
        <v>593</v>
      </c>
      <c r="D80" s="30">
        <v>300000</v>
      </c>
      <c r="E80" s="43">
        <f>SUM(D80/7.5345)</f>
        <v>39816.842524387816</v>
      </c>
      <c r="F80" s="30">
        <v>300000</v>
      </c>
      <c r="G80" s="43">
        <f>SUM(F80/7.5345)</f>
        <v>39816.842524387816</v>
      </c>
      <c r="H80" s="30">
        <v>300000</v>
      </c>
      <c r="I80" s="43">
        <f>SUM(H80/7.5345)</f>
        <v>39816.842524387816</v>
      </c>
      <c r="J80" s="30">
        <v>300000</v>
      </c>
      <c r="K80" s="43">
        <f>SUM(J80/7.5345)</f>
        <v>39816.842524387816</v>
      </c>
    </row>
    <row r="81" spans="1:11" x14ac:dyDescent="0.25">
      <c r="A81" s="25">
        <v>72144</v>
      </c>
      <c r="B81" s="25"/>
      <c r="C81" s="26" t="s">
        <v>573</v>
      </c>
      <c r="D81" s="27">
        <f t="shared" ref="D81:K81" si="171">SUM(D82)</f>
        <v>80000</v>
      </c>
      <c r="E81" s="27">
        <f t="shared" si="171"/>
        <v>10617.824673170084</v>
      </c>
      <c r="F81" s="27">
        <f t="shared" si="171"/>
        <v>80000</v>
      </c>
      <c r="G81" s="27">
        <f t="shared" si="171"/>
        <v>10617.824673170084</v>
      </c>
      <c r="H81" s="27">
        <f t="shared" si="171"/>
        <v>80000</v>
      </c>
      <c r="I81" s="27">
        <f t="shared" si="171"/>
        <v>10617.824673170084</v>
      </c>
      <c r="J81" s="27">
        <f t="shared" si="171"/>
        <v>80000</v>
      </c>
      <c r="K81" s="27">
        <f t="shared" si="171"/>
        <v>10617.824673170084</v>
      </c>
    </row>
    <row r="82" spans="1:11" s="42" customFormat="1" x14ac:dyDescent="0.25">
      <c r="A82" s="29"/>
      <c r="B82" s="29">
        <v>-60</v>
      </c>
      <c r="C82" s="32" t="s">
        <v>574</v>
      </c>
      <c r="D82" s="30">
        <v>80000</v>
      </c>
      <c r="E82" s="43">
        <f>SUM(D82/7.5345)</f>
        <v>10617.824673170084</v>
      </c>
      <c r="F82" s="30">
        <v>80000</v>
      </c>
      <c r="G82" s="43">
        <f>SUM(F82/7.5345)</f>
        <v>10617.824673170084</v>
      </c>
      <c r="H82" s="30">
        <v>80000</v>
      </c>
      <c r="I82" s="43">
        <f>SUM(H82/7.5345)</f>
        <v>10617.824673170084</v>
      </c>
      <c r="J82" s="30">
        <v>80000</v>
      </c>
      <c r="K82" s="43">
        <f>SUM(J82/7.5345)</f>
        <v>10617.824673170084</v>
      </c>
    </row>
    <row r="83" spans="1:11" x14ac:dyDescent="0.25">
      <c r="A83" s="25">
        <v>72</v>
      </c>
      <c r="B83" s="25"/>
      <c r="C83" s="26" t="s">
        <v>307</v>
      </c>
      <c r="D83" s="27">
        <f>SUM(D84)</f>
        <v>0</v>
      </c>
      <c r="E83" s="27">
        <f t="shared" ref="E83:K83" si="172">SUM(E84)</f>
        <v>0</v>
      </c>
      <c r="F83" s="27">
        <f t="shared" si="172"/>
        <v>0</v>
      </c>
      <c r="G83" s="27">
        <f t="shared" si="172"/>
        <v>0</v>
      </c>
      <c r="H83" s="27">
        <f t="shared" ref="H83" si="173">SUM(H84)</f>
        <v>0</v>
      </c>
      <c r="I83" s="27">
        <f t="shared" si="172"/>
        <v>0</v>
      </c>
      <c r="J83" s="27">
        <f t="shared" ref="J83" si="174">SUM(J84)</f>
        <v>0</v>
      </c>
      <c r="K83" s="27">
        <f t="shared" si="172"/>
        <v>0</v>
      </c>
    </row>
    <row r="84" spans="1:11" x14ac:dyDescent="0.25">
      <c r="A84" s="25">
        <v>721</v>
      </c>
      <c r="B84" s="25"/>
      <c r="C84" s="26" t="s">
        <v>308</v>
      </c>
      <c r="D84" s="27">
        <f>SUM(D85+D88)</f>
        <v>0</v>
      </c>
      <c r="E84" s="27">
        <f t="shared" ref="E84:K84" si="175">SUM(E85+E88)</f>
        <v>0</v>
      </c>
      <c r="F84" s="27">
        <f t="shared" si="175"/>
        <v>0</v>
      </c>
      <c r="G84" s="27">
        <f t="shared" si="175"/>
        <v>0</v>
      </c>
      <c r="H84" s="27">
        <f t="shared" ref="H84" si="176">SUM(H85+H88)</f>
        <v>0</v>
      </c>
      <c r="I84" s="27">
        <f t="shared" si="175"/>
        <v>0</v>
      </c>
      <c r="J84" s="27">
        <f t="shared" ref="J84" si="177">SUM(J85+J88)</f>
        <v>0</v>
      </c>
      <c r="K84" s="27">
        <f t="shared" si="175"/>
        <v>0</v>
      </c>
    </row>
    <row r="85" spans="1:11" x14ac:dyDescent="0.25">
      <c r="A85" s="25">
        <v>7211</v>
      </c>
      <c r="B85" s="25"/>
      <c r="C85" s="26" t="s">
        <v>309</v>
      </c>
      <c r="D85" s="27">
        <f t="shared" ref="D85" si="178">SUM(D86:D87)</f>
        <v>0</v>
      </c>
      <c r="E85" s="27">
        <f t="shared" ref="E85:F85" si="179">SUM(E86:E87)</f>
        <v>0</v>
      </c>
      <c r="F85" s="27">
        <f t="shared" si="179"/>
        <v>0</v>
      </c>
      <c r="G85" s="27">
        <f t="shared" ref="G85" si="180">SUM(G86:G87)</f>
        <v>0</v>
      </c>
      <c r="H85" s="27">
        <f t="shared" ref="H85:K85" si="181">SUM(H86:H87)</f>
        <v>0</v>
      </c>
      <c r="I85" s="27">
        <f t="shared" si="181"/>
        <v>0</v>
      </c>
      <c r="J85" s="27">
        <f t="shared" si="181"/>
        <v>0</v>
      </c>
      <c r="K85" s="27">
        <f t="shared" si="181"/>
        <v>0</v>
      </c>
    </row>
    <row r="86" spans="1:11" x14ac:dyDescent="0.25">
      <c r="A86" s="29">
        <v>72110</v>
      </c>
      <c r="B86" s="29">
        <v>-25</v>
      </c>
      <c r="C86" s="32" t="s">
        <v>309</v>
      </c>
      <c r="D86" s="30">
        <v>0</v>
      </c>
      <c r="E86" s="43">
        <f t="shared" ref="E86:G87" si="182">SUM(D86/7.5345)</f>
        <v>0</v>
      </c>
      <c r="F86" s="30">
        <v>0</v>
      </c>
      <c r="G86" s="43">
        <f t="shared" si="182"/>
        <v>0</v>
      </c>
      <c r="H86" s="30">
        <v>0</v>
      </c>
      <c r="I86" s="43">
        <f t="shared" ref="I86" si="183">SUM(H86/7.5345)</f>
        <v>0</v>
      </c>
      <c r="J86" s="30">
        <v>0</v>
      </c>
      <c r="K86" s="43">
        <f t="shared" ref="K86" si="184">SUM(J86/7.5345)</f>
        <v>0</v>
      </c>
    </row>
    <row r="87" spans="1:11" x14ac:dyDescent="0.25">
      <c r="A87" s="29">
        <v>72112</v>
      </c>
      <c r="B87" s="29">
        <v>-26</v>
      </c>
      <c r="C87" s="32" t="s">
        <v>310</v>
      </c>
      <c r="D87" s="30">
        <v>0</v>
      </c>
      <c r="E87" s="43">
        <f t="shared" si="182"/>
        <v>0</v>
      </c>
      <c r="F87" s="30">
        <v>0</v>
      </c>
      <c r="G87" s="43">
        <f t="shared" si="182"/>
        <v>0</v>
      </c>
      <c r="H87" s="30">
        <v>0</v>
      </c>
      <c r="I87" s="43">
        <f t="shared" ref="I87" si="185">SUM(H87/7.5345)</f>
        <v>0</v>
      </c>
      <c r="J87" s="30">
        <v>0</v>
      </c>
      <c r="K87" s="43">
        <f t="shared" ref="K87" si="186">SUM(J87/7.5345)</f>
        <v>0</v>
      </c>
    </row>
    <row r="88" spans="1:11" x14ac:dyDescent="0.25">
      <c r="A88" s="25">
        <v>7212</v>
      </c>
      <c r="B88" s="25"/>
      <c r="C88" s="26" t="s">
        <v>311</v>
      </c>
      <c r="D88" s="27">
        <f>SUM(D89:D89)</f>
        <v>0</v>
      </c>
      <c r="E88" s="27">
        <f t="shared" ref="E88:K88" si="187">SUM(E89:E89)</f>
        <v>0</v>
      </c>
      <c r="F88" s="27">
        <f t="shared" si="187"/>
        <v>0</v>
      </c>
      <c r="G88" s="27">
        <f t="shared" si="187"/>
        <v>0</v>
      </c>
      <c r="H88" s="27">
        <f t="shared" ref="H88" si="188">SUM(H89:H89)</f>
        <v>0</v>
      </c>
      <c r="I88" s="27">
        <f t="shared" si="187"/>
        <v>0</v>
      </c>
      <c r="J88" s="27">
        <f t="shared" ref="J88" si="189">SUM(J89:J89)</f>
        <v>0</v>
      </c>
      <c r="K88" s="27">
        <f t="shared" si="187"/>
        <v>0</v>
      </c>
    </row>
    <row r="89" spans="1:11" x14ac:dyDescent="0.25">
      <c r="A89" s="29">
        <v>72129</v>
      </c>
      <c r="B89" s="29">
        <v>-27</v>
      </c>
      <c r="C89" s="32" t="s">
        <v>312</v>
      </c>
      <c r="D89" s="30">
        <v>0</v>
      </c>
      <c r="E89" s="43">
        <f>SUM(D89/7.5345)</f>
        <v>0</v>
      </c>
      <c r="F89" s="30">
        <v>0</v>
      </c>
      <c r="G89" s="43">
        <f>SUM(F89/7.5345)</f>
        <v>0</v>
      </c>
      <c r="H89" s="30">
        <v>0</v>
      </c>
      <c r="I89" s="43">
        <f>SUM(H89/7.5345)</f>
        <v>0</v>
      </c>
      <c r="J89" s="30">
        <v>0</v>
      </c>
      <c r="K89" s="43">
        <f>SUM(J89/7.5345)</f>
        <v>0</v>
      </c>
    </row>
    <row r="90" spans="1:11" s="22" customFormat="1" x14ac:dyDescent="0.25">
      <c r="A90" s="25">
        <v>8</v>
      </c>
      <c r="B90" s="25"/>
      <c r="C90" s="26" t="s">
        <v>316</v>
      </c>
      <c r="D90" s="27">
        <f>SUM(D91+D94)</f>
        <v>72000</v>
      </c>
      <c r="E90" s="27">
        <f t="shared" ref="E90:K90" si="190">SUM(E91+E94)</f>
        <v>9556.0422058530748</v>
      </c>
      <c r="F90" s="27">
        <f t="shared" si="190"/>
        <v>0</v>
      </c>
      <c r="G90" s="27">
        <f t="shared" si="190"/>
        <v>0</v>
      </c>
      <c r="H90" s="27">
        <f t="shared" ref="H90" si="191">SUM(H91+H94)</f>
        <v>0</v>
      </c>
      <c r="I90" s="27">
        <f t="shared" si="190"/>
        <v>0</v>
      </c>
      <c r="J90" s="27">
        <f t="shared" ref="J90" si="192">SUM(J91+J94)</f>
        <v>0</v>
      </c>
      <c r="K90" s="27">
        <f t="shared" si="190"/>
        <v>0</v>
      </c>
    </row>
    <row r="91" spans="1:11" s="22" customFormat="1" x14ac:dyDescent="0.25">
      <c r="A91" s="25">
        <v>81</v>
      </c>
      <c r="B91" s="25"/>
      <c r="C91" s="26" t="s">
        <v>695</v>
      </c>
      <c r="D91" s="27">
        <f>SUM(D92)</f>
        <v>72000</v>
      </c>
      <c r="E91" s="27">
        <f t="shared" ref="E91:K91" si="193">SUM(E92)</f>
        <v>9556.0422058530748</v>
      </c>
      <c r="F91" s="27">
        <f t="shared" si="193"/>
        <v>0</v>
      </c>
      <c r="G91" s="27">
        <f t="shared" si="193"/>
        <v>0</v>
      </c>
      <c r="H91" s="27">
        <f t="shared" ref="H91" si="194">SUM(H92)</f>
        <v>0</v>
      </c>
      <c r="I91" s="27">
        <f t="shared" si="193"/>
        <v>0</v>
      </c>
      <c r="J91" s="27">
        <f t="shared" ref="J91" si="195">SUM(J92)</f>
        <v>0</v>
      </c>
      <c r="K91" s="27">
        <f t="shared" si="193"/>
        <v>0</v>
      </c>
    </row>
    <row r="92" spans="1:11" ht="27" customHeight="1" x14ac:dyDescent="0.25">
      <c r="A92" s="29">
        <v>84452</v>
      </c>
      <c r="B92" s="29">
        <v>-65</v>
      </c>
      <c r="C92" s="55" t="s">
        <v>696</v>
      </c>
      <c r="D92" s="30">
        <v>72000</v>
      </c>
      <c r="E92" s="43">
        <f>SUM(D92/7.5345)</f>
        <v>9556.0422058530748</v>
      </c>
      <c r="F92" s="30">
        <v>0</v>
      </c>
      <c r="G92" s="43">
        <f>SUM(F92/7.5345)</f>
        <v>0</v>
      </c>
      <c r="H92" s="30">
        <v>0</v>
      </c>
      <c r="I92" s="43">
        <f>SUM(H92/7.5345)</f>
        <v>0</v>
      </c>
      <c r="J92" s="30">
        <v>0</v>
      </c>
      <c r="K92" s="43">
        <f>SUM(J92/7.5345)</f>
        <v>0</v>
      </c>
    </row>
    <row r="93" spans="1:11" s="22" customFormat="1" x14ac:dyDescent="0.25">
      <c r="A93" s="25">
        <v>84</v>
      </c>
      <c r="B93" s="25"/>
      <c r="C93" s="26" t="s">
        <v>328</v>
      </c>
      <c r="D93" s="27">
        <f>SUM(D94)</f>
        <v>0</v>
      </c>
      <c r="E93" s="27">
        <f t="shared" ref="E93:K93" si="196">SUM(E94)</f>
        <v>0</v>
      </c>
      <c r="F93" s="27">
        <f t="shared" si="196"/>
        <v>0</v>
      </c>
      <c r="G93" s="27">
        <f t="shared" si="196"/>
        <v>0</v>
      </c>
      <c r="H93" s="27">
        <f t="shared" ref="H93" si="197">SUM(H94)</f>
        <v>0</v>
      </c>
      <c r="I93" s="27">
        <f t="shared" si="196"/>
        <v>0</v>
      </c>
      <c r="J93" s="27">
        <f t="shared" ref="J93" si="198">SUM(J94)</f>
        <v>0</v>
      </c>
      <c r="K93" s="27">
        <f t="shared" si="196"/>
        <v>0</v>
      </c>
    </row>
    <row r="94" spans="1:11" ht="27" customHeight="1" x14ac:dyDescent="0.25">
      <c r="A94" s="51">
        <v>844</v>
      </c>
      <c r="B94" s="25"/>
      <c r="C94" s="54" t="s">
        <v>329</v>
      </c>
      <c r="D94" s="27">
        <f>SUM(D95:D95)</f>
        <v>0</v>
      </c>
      <c r="E94" s="27">
        <f t="shared" ref="E94:K94" si="199">SUM(E95:E95)</f>
        <v>0</v>
      </c>
      <c r="F94" s="27">
        <f t="shared" si="199"/>
        <v>0</v>
      </c>
      <c r="G94" s="27">
        <f t="shared" si="199"/>
        <v>0</v>
      </c>
      <c r="H94" s="27">
        <f t="shared" ref="H94" si="200">SUM(H95:H95)</f>
        <v>0</v>
      </c>
      <c r="I94" s="27">
        <f t="shared" si="199"/>
        <v>0</v>
      </c>
      <c r="J94" s="27">
        <f t="shared" ref="J94" si="201">SUM(J95:J95)</f>
        <v>0</v>
      </c>
      <c r="K94" s="27">
        <f t="shared" si="199"/>
        <v>0</v>
      </c>
    </row>
    <row r="95" spans="1:11" ht="27" customHeight="1" x14ac:dyDescent="0.25">
      <c r="A95" s="29">
        <v>84452</v>
      </c>
      <c r="B95" s="29">
        <v>-41</v>
      </c>
      <c r="C95" s="55" t="s">
        <v>331</v>
      </c>
      <c r="D95" s="30">
        <v>0</v>
      </c>
      <c r="E95" s="43">
        <f>SUM(D95/7.5345)</f>
        <v>0</v>
      </c>
      <c r="F95" s="30">
        <v>0</v>
      </c>
      <c r="G95" s="43">
        <f>SUM(F95/7.5345)</f>
        <v>0</v>
      </c>
      <c r="H95" s="30">
        <v>0</v>
      </c>
      <c r="I95" s="43">
        <f>SUM(H95/7.5345)</f>
        <v>0</v>
      </c>
      <c r="J95" s="30">
        <v>0</v>
      </c>
      <c r="K95" s="43">
        <f>SUM(J95/7.5345)</f>
        <v>0</v>
      </c>
    </row>
    <row r="96" spans="1:11" x14ac:dyDescent="0.25">
      <c r="A96" s="25">
        <v>9</v>
      </c>
      <c r="B96" s="25"/>
      <c r="C96" s="26" t="s">
        <v>313</v>
      </c>
      <c r="D96" s="27">
        <f t="shared" ref="D96:K96" si="202">SUM(D97)</f>
        <v>0</v>
      </c>
      <c r="E96" s="27">
        <f t="shared" si="202"/>
        <v>0</v>
      </c>
      <c r="F96" s="27">
        <f t="shared" si="202"/>
        <v>0</v>
      </c>
      <c r="G96" s="27">
        <f t="shared" si="202"/>
        <v>0</v>
      </c>
      <c r="H96" s="27">
        <f t="shared" si="202"/>
        <v>0</v>
      </c>
      <c r="I96" s="27">
        <f t="shared" si="202"/>
        <v>0</v>
      </c>
      <c r="J96" s="27">
        <f t="shared" si="202"/>
        <v>0</v>
      </c>
      <c r="K96" s="27">
        <f t="shared" si="202"/>
        <v>0</v>
      </c>
    </row>
    <row r="97" spans="1:11" x14ac:dyDescent="0.25">
      <c r="A97" s="25">
        <v>92</v>
      </c>
      <c r="B97" s="25"/>
      <c r="C97" s="26" t="s">
        <v>314</v>
      </c>
      <c r="D97" s="27">
        <f t="shared" ref="D97:K97" si="203">SUM(D98)</f>
        <v>0</v>
      </c>
      <c r="E97" s="27">
        <f t="shared" si="203"/>
        <v>0</v>
      </c>
      <c r="F97" s="27">
        <f t="shared" si="203"/>
        <v>0</v>
      </c>
      <c r="G97" s="27">
        <f t="shared" si="203"/>
        <v>0</v>
      </c>
      <c r="H97" s="27">
        <f t="shared" si="203"/>
        <v>0</v>
      </c>
      <c r="I97" s="27">
        <f t="shared" si="203"/>
        <v>0</v>
      </c>
      <c r="J97" s="27">
        <f t="shared" si="203"/>
        <v>0</v>
      </c>
      <c r="K97" s="27">
        <f t="shared" si="203"/>
        <v>0</v>
      </c>
    </row>
    <row r="98" spans="1:11" ht="18" customHeight="1" x14ac:dyDescent="0.25">
      <c r="A98" s="52">
        <v>9221</v>
      </c>
      <c r="B98" s="52"/>
      <c r="C98" s="53" t="s">
        <v>340</v>
      </c>
      <c r="D98" s="28">
        <v>0</v>
      </c>
      <c r="E98" s="43">
        <f>SUM(D98/7.5345)</f>
        <v>0</v>
      </c>
      <c r="F98" s="28">
        <v>0</v>
      </c>
      <c r="G98" s="43">
        <f>SUM(F98/7.5345)</f>
        <v>0</v>
      </c>
      <c r="H98" s="28">
        <v>0</v>
      </c>
      <c r="I98" s="43">
        <f>SUM(H98/7.5345)</f>
        <v>0</v>
      </c>
      <c r="J98" s="28">
        <v>0</v>
      </c>
      <c r="K98" s="43">
        <f>SUM(J98/7.5345)</f>
        <v>0</v>
      </c>
    </row>
    <row r="99" spans="1:11" x14ac:dyDescent="0.25">
      <c r="A99" s="56"/>
      <c r="B99" s="56"/>
      <c r="C99" s="26" t="s">
        <v>315</v>
      </c>
      <c r="D99" s="27">
        <f>SUM(D5+D75+D77+D90+D96)</f>
        <v>10734000</v>
      </c>
      <c r="E99" s="115">
        <f>SUM(E5+E75+E77+E90+E96)</f>
        <v>1424646.6255225961</v>
      </c>
      <c r="F99" s="27">
        <f>SUM(F5+F75+F77+F90+F96)</f>
        <v>15670450</v>
      </c>
      <c r="G99" s="115">
        <f>SUM(G5+G75+G77+G90+G96)</f>
        <v>2079826.1331209766</v>
      </c>
      <c r="H99" s="27">
        <f>SUM(H5+H75+H77+H90+H96)</f>
        <v>16292950</v>
      </c>
      <c r="I99" s="115">
        <f>SUM(I5+I75+I77+I90+I96)</f>
        <v>2162446.0813590819</v>
      </c>
      <c r="J99" s="27">
        <f>SUM(J5+J75+J77+J90+J96)</f>
        <v>16163950</v>
      </c>
      <c r="K99" s="115">
        <f>SUM(K5+K75+K77+K90+K96)</f>
        <v>2145324.8390735951</v>
      </c>
    </row>
    <row r="100" spans="1:11" x14ac:dyDescent="0.25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</row>
    <row r="101" spans="1:11" x14ac:dyDescent="0.25">
      <c r="B101" s="59"/>
      <c r="D101" s="61"/>
      <c r="E101" s="61"/>
      <c r="F101" s="61"/>
      <c r="G101" s="61"/>
      <c r="H101" s="61"/>
      <c r="I101" s="61"/>
      <c r="J101" s="61"/>
      <c r="K101" s="61"/>
    </row>
    <row r="102" spans="1:11" x14ac:dyDescent="0.25">
      <c r="B102" s="59"/>
      <c r="C102" s="111" t="s">
        <v>526</v>
      </c>
      <c r="D102" s="112">
        <f>SUM(D99)</f>
        <v>10734000</v>
      </c>
      <c r="E102" s="112">
        <f t="shared" ref="E102:F102" si="204">SUM(E99)</f>
        <v>1424646.6255225961</v>
      </c>
      <c r="F102" s="112">
        <f t="shared" si="204"/>
        <v>15670450</v>
      </c>
      <c r="G102" s="112">
        <f>SUM(G99)</f>
        <v>2079826.1331209766</v>
      </c>
      <c r="H102" s="112">
        <f t="shared" ref="H102:K102" si="205">SUM(H99)</f>
        <v>16292950</v>
      </c>
      <c r="I102" s="112">
        <f t="shared" si="205"/>
        <v>2162446.0813590819</v>
      </c>
      <c r="J102" s="112">
        <f t="shared" si="205"/>
        <v>16163950</v>
      </c>
      <c r="K102" s="112">
        <f t="shared" si="205"/>
        <v>2145324.8390735951</v>
      </c>
    </row>
    <row r="103" spans="1:11" x14ac:dyDescent="0.25">
      <c r="B103" s="59"/>
      <c r="C103" s="111" t="s">
        <v>527</v>
      </c>
      <c r="D103" s="112">
        <f>SUM(' 2023 rashodi'!D301)</f>
        <v>10734000</v>
      </c>
      <c r="E103" s="112">
        <f>SUM(' 2023 rashodi'!E301)</f>
        <v>1424646.6255225961</v>
      </c>
      <c r="F103" s="112">
        <f>SUM(' 2023 rashodi'!F301)</f>
        <v>15670450</v>
      </c>
      <c r="G103" s="112">
        <f>SUM(' 2023 rashodi'!G301)</f>
        <v>2079826.1331209769</v>
      </c>
      <c r="H103" s="112">
        <f>SUM(' 2023 rashodi'!H301)</f>
        <v>16292950</v>
      </c>
      <c r="I103" s="112">
        <f>SUM(' 2023 rashodi'!I301)</f>
        <v>2162446.0813590814</v>
      </c>
      <c r="J103" s="112">
        <f>SUM(' 2023 rashodi'!J301)</f>
        <v>16163950</v>
      </c>
      <c r="K103" s="112">
        <f>SUM(' 2023 rashodi'!K301)</f>
        <v>2145324.8390735947</v>
      </c>
    </row>
    <row r="104" spans="1:11" x14ac:dyDescent="0.25">
      <c r="B104" s="59"/>
      <c r="C104" s="111" t="s">
        <v>528</v>
      </c>
      <c r="D104" s="112">
        <f>SUM(D102-D103)</f>
        <v>0</v>
      </c>
      <c r="E104" s="112">
        <f t="shared" ref="E104:G104" si="206">SUM(E102-E103)</f>
        <v>0</v>
      </c>
      <c r="F104" s="112">
        <f t="shared" si="206"/>
        <v>0</v>
      </c>
      <c r="G104" s="112">
        <f t="shared" si="206"/>
        <v>-2.3283064365386963E-10</v>
      </c>
      <c r="H104" s="112">
        <f t="shared" ref="H104" si="207">SUM(H102-H103)</f>
        <v>0</v>
      </c>
      <c r="I104" s="112">
        <f t="shared" ref="I104" si="208">SUM(I102-I103)</f>
        <v>4.6566128730773926E-10</v>
      </c>
      <c r="J104" s="112">
        <f t="shared" ref="J104" si="209">SUM(J102-J103)</f>
        <v>0</v>
      </c>
    </row>
    <row r="107" spans="1:11" x14ac:dyDescent="0.25">
      <c r="C107" s="111"/>
    </row>
    <row r="114" spans="4:10" x14ac:dyDescent="0.25">
      <c r="D114" s="111"/>
      <c r="E114" s="111"/>
      <c r="F114" s="111"/>
      <c r="G114" s="111"/>
      <c r="H114" s="111"/>
      <c r="I114" s="111"/>
      <c r="J114" s="111"/>
    </row>
    <row r="120" spans="4:10" x14ac:dyDescent="0.25">
      <c r="D120" s="111"/>
      <c r="E120" s="111"/>
      <c r="F120" s="111"/>
      <c r="G120" s="111"/>
      <c r="H120" s="111"/>
      <c r="I120" s="111"/>
      <c r="J120" s="111"/>
    </row>
  </sheetData>
  <autoFilter ref="B2:B120" xr:uid="{00000000-0009-0000-0000-000001000000}"/>
  <mergeCells count="2">
    <mergeCell ref="A3:F3"/>
    <mergeCell ref="C2:F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 2023 rashodi</vt:lpstr>
      <vt:lpstr>proračun 2023. prihodi </vt:lpstr>
      <vt:lpstr>' 2023 rashodi'!Podrucje_ispisa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2018-03-06T09:11:38Z</cp:lastPrinted>
  <dcterms:created xsi:type="dcterms:W3CDTF">2015-12-03T08:49:06Z</dcterms:created>
  <dcterms:modified xsi:type="dcterms:W3CDTF">2022-12-06T11:56:44Z</dcterms:modified>
</cp:coreProperties>
</file>